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hurDorleans 1/Library/Mobile Documents/com~apple~CloudDocs/Treasurer/Budgets/"/>
    </mc:Choice>
  </mc:AlternateContent>
  <xr:revisionPtr revIDLastSave="0" documentId="8_{36856967-0E88-4E12-B9FA-70F65B2E6EB0}" xr6:coauthVersionLast="47" xr6:coauthVersionMax="47" xr10:uidLastSave="{00000000-0000-0000-0000-000000000000}"/>
  <bookViews>
    <workbookView xWindow="0" yWindow="500" windowWidth="14080" windowHeight="16040" xr2:uid="{F4A1ECE1-E770-4C1A-B99A-456B1F322FBD}"/>
  </bookViews>
  <sheets>
    <sheet name="Total" sheetId="3" r:id="rId1"/>
    <sheet name="EB" sheetId="1" r:id="rId2"/>
    <sheet name="AB" sheetId="15" r:id="rId3"/>
    <sheet name="SB" sheetId="21" r:id="rId4"/>
    <sheet name="Spiritual Enlightenment" sheetId="18" r:id="rId5"/>
    <sheet name="EXCO" sheetId="27" r:id="rId6"/>
    <sheet name="Charity" sheetId="11" r:id="rId7"/>
    <sheet name="Radio" sheetId="33" r:id="rId8"/>
    <sheet name="Sports" sheetId="23" r:id="rId9"/>
    <sheet name="Book" sheetId="17" r:id="rId10"/>
    <sheet name="Games" sheetId="9" r:id="rId11"/>
    <sheet name="Bell" sheetId="14" r:id="rId12"/>
    <sheet name="Film" sheetId="16" r:id="rId13"/>
    <sheet name="Gay" sheetId="8" r:id="rId14"/>
    <sheet name="Crafts" sheetId="31" r:id="rId15"/>
    <sheet name="Arts" sheetId="19" r:id="rId16"/>
    <sheet name="Philosophy" sheetId="20" r:id="rId17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G24" i="17"/>
  <c r="C19" i="3"/>
  <c r="G15" i="16"/>
  <c r="G11" i="16"/>
  <c r="G10" i="16"/>
  <c r="D9" i="16"/>
  <c r="C7" i="3"/>
  <c r="G7" i="27"/>
  <c r="G5" i="27"/>
  <c r="G9" i="18"/>
  <c r="G17" i="21"/>
  <c r="C27" i="3"/>
  <c r="C21" i="3"/>
  <c r="B21" i="3"/>
  <c r="B27" i="3"/>
  <c r="B10" i="3"/>
  <c r="B3" i="3"/>
  <c r="G10" i="14"/>
  <c r="G10" i="27"/>
  <c r="G11" i="27"/>
  <c r="G14" i="9"/>
  <c r="B22" i="3" s="1"/>
  <c r="G10" i="17"/>
  <c r="G16" i="19"/>
  <c r="G9" i="19"/>
  <c r="G8" i="8"/>
  <c r="B19" i="3" s="1"/>
  <c r="G15" i="21"/>
  <c r="G13" i="21"/>
  <c r="G10" i="21"/>
  <c r="G7" i="21"/>
  <c r="G6" i="21"/>
  <c r="B20" i="3"/>
  <c r="B17" i="3"/>
  <c r="G13" i="33"/>
  <c r="G21" i="16"/>
  <c r="B14" i="3" s="1"/>
  <c r="G6" i="31"/>
  <c r="G8" i="31" s="1"/>
  <c r="E10" i="15"/>
  <c r="D10" i="15"/>
  <c r="E7" i="15"/>
  <c r="E12" i="15" s="1"/>
  <c r="B9" i="3" s="1"/>
  <c r="F16" i="18"/>
  <c r="G16" i="18" s="1"/>
  <c r="F13" i="18"/>
  <c r="G13" i="18" s="1"/>
  <c r="G19" i="18" s="1"/>
  <c r="B8" i="3" s="1"/>
  <c r="F6" i="18"/>
  <c r="G6" i="18" s="1"/>
  <c r="C8" i="3" s="1"/>
  <c r="C31" i="3" s="1"/>
  <c r="G10" i="20" l="1"/>
  <c r="B26" i="3" s="1"/>
  <c r="G7" i="23" l="1"/>
  <c r="B5" i="3" s="1"/>
  <c r="B16" i="3" l="1"/>
  <c r="B7" i="3" l="1"/>
  <c r="D5" i="1" l="1"/>
  <c r="G7" i="1" l="1"/>
  <c r="G6" i="1"/>
  <c r="G5" i="1"/>
  <c r="G10" i="1"/>
  <c r="B2" i="3"/>
  <c r="B31" i="3"/>
</calcChain>
</file>

<file path=xl/sharedStrings.xml><?xml version="1.0" encoding="utf-8"?>
<sst xmlns="http://schemas.openxmlformats.org/spreadsheetml/2006/main" count="324" uniqueCount="135">
  <si>
    <t>Committee</t>
  </si>
  <si>
    <t>Stopgap</t>
  </si>
  <si>
    <t>Surplus</t>
  </si>
  <si>
    <t>Executive Board</t>
  </si>
  <si>
    <t>Social Board</t>
  </si>
  <si>
    <t>Graduation</t>
  </si>
  <si>
    <t>Sports</t>
  </si>
  <si>
    <t>Party</t>
  </si>
  <si>
    <t>Exco</t>
  </si>
  <si>
    <t>Spiritual Enl.</t>
  </si>
  <si>
    <t>Academic Board</t>
  </si>
  <si>
    <t>Bell</t>
  </si>
  <si>
    <t>IRDC</t>
  </si>
  <si>
    <t>Garden</t>
  </si>
  <si>
    <t xml:space="preserve">Limburg </t>
  </si>
  <si>
    <t>Film</t>
  </si>
  <si>
    <t>Swing</t>
  </si>
  <si>
    <t>Charity</t>
  </si>
  <si>
    <t>Radio</t>
  </si>
  <si>
    <t>Cooking</t>
  </si>
  <si>
    <t>Gay Agenda</t>
  </si>
  <si>
    <t>Crafts</t>
  </si>
  <si>
    <t>Art</t>
  </si>
  <si>
    <t>Games</t>
  </si>
  <si>
    <t>Poetry</t>
  </si>
  <si>
    <t>Politics</t>
  </si>
  <si>
    <t>Music</t>
  </si>
  <si>
    <t>Philosophy</t>
  </si>
  <si>
    <t>Book</t>
  </si>
  <si>
    <t>Hypatia</t>
  </si>
  <si>
    <t>Theatre</t>
  </si>
  <si>
    <t>TOTAL</t>
  </si>
  <si>
    <t>STOPGAP</t>
  </si>
  <si>
    <t>Event</t>
  </si>
  <si>
    <t>Description</t>
  </si>
  <si>
    <t>Cost</t>
  </si>
  <si>
    <t>Tickets</t>
  </si>
  <si>
    <t>Ticket Income</t>
  </si>
  <si>
    <t>Request</t>
  </si>
  <si>
    <t>Board Bonding</t>
  </si>
  <si>
    <t>3 x €50 (determined per policy)</t>
  </si>
  <si>
    <t>Bank Fees</t>
  </si>
  <si>
    <t>Website Fees</t>
  </si>
  <si>
    <t>Snacks for GA</t>
  </si>
  <si>
    <t>Contingency</t>
  </si>
  <si>
    <t>10% of requested stopgap budget</t>
  </si>
  <si>
    <t>Total Requested Budget</t>
  </si>
  <si>
    <t>D&amp;I Joy Event</t>
  </si>
  <si>
    <t>cocktails</t>
  </si>
  <si>
    <t>arts/crafts materials</t>
  </si>
  <si>
    <t>Snacks</t>
  </si>
  <si>
    <t>4*50€ (as per policy)</t>
  </si>
  <si>
    <t>Beginning of Period Drinks</t>
  </si>
  <si>
    <t>-</t>
  </si>
  <si>
    <t xml:space="preserve">Board Bonding </t>
  </si>
  <si>
    <t>4x50€</t>
  </si>
  <si>
    <t>Intro Days</t>
  </si>
  <si>
    <t>Drinks</t>
  </si>
  <si>
    <t>Food</t>
  </si>
  <si>
    <t>Drinks Budget</t>
  </si>
  <si>
    <t>Beer and Wine</t>
  </si>
  <si>
    <t>Soft Drinks</t>
  </si>
  <si>
    <t>Committee Fair</t>
  </si>
  <si>
    <t>Catering</t>
  </si>
  <si>
    <t>Committee supplies</t>
  </si>
  <si>
    <t>Spirtual Enlightenment</t>
  </si>
  <si>
    <t>SURPLUS</t>
  </si>
  <si>
    <t>Leftovers tasting [IF ANY]</t>
  </si>
  <si>
    <t>20x €0 (Willing to charge €1 tickets)</t>
  </si>
  <si>
    <t>Bulk order</t>
  </si>
  <si>
    <t>Electrolytes</t>
  </si>
  <si>
    <t>Wine Tasting</t>
  </si>
  <si>
    <t>25 x 5.00€</t>
  </si>
  <si>
    <t>Wine</t>
  </si>
  <si>
    <t>Snacks (including ice, for white wine)</t>
  </si>
  <si>
    <t>Beer/Cider tasting</t>
  </si>
  <si>
    <t>25 x 4€</t>
  </si>
  <si>
    <t>Beer/cider</t>
  </si>
  <si>
    <t xml:space="preserve">EXCO </t>
  </si>
  <si>
    <t>Day Hike (Massi --&gt; Valkenburg)</t>
  </si>
  <si>
    <t>20 attendees</t>
  </si>
  <si>
    <t>Train ticket Valkenburg to Maastricht (4,02€)</t>
  </si>
  <si>
    <t>80,40€</t>
  </si>
  <si>
    <t>Philharmonic Concert (Vioolconcert)</t>
  </si>
  <si>
    <t>Student tickets 12,50€ * 27 attendees</t>
  </si>
  <si>
    <t>337,50€</t>
  </si>
  <si>
    <t>25 x 7,5</t>
  </si>
  <si>
    <t>187,5€</t>
  </si>
  <si>
    <t>Charity Committee</t>
  </si>
  <si>
    <t>Valentine's "Love in Bloom"</t>
  </si>
  <si>
    <t>Flowers</t>
  </si>
  <si>
    <t>Cards</t>
  </si>
  <si>
    <t>Waffle Wednesday</t>
  </si>
  <si>
    <t>Ingredients for 3 weeks</t>
  </si>
  <si>
    <t xml:space="preserve">Radio Committee </t>
  </si>
  <si>
    <r>
      <rPr>
        <b/>
        <sz val="11"/>
        <color theme="1"/>
        <rFont val="Calibri"/>
        <family val="2"/>
        <scheme val="minor"/>
      </rPr>
      <t xml:space="preserve">Feb. </t>
    </r>
    <r>
      <rPr>
        <sz val="11"/>
        <color theme="1"/>
        <rFont val="Calibri"/>
        <family val="2"/>
        <scheme val="minor"/>
      </rPr>
      <t>Radio.co Subscription</t>
    </r>
  </si>
  <si>
    <t>Costs for our streaming provider's bespoke license</t>
  </si>
  <si>
    <t>N/A</t>
  </si>
  <si>
    <r>
      <rPr>
        <b/>
        <sz val="11"/>
        <color theme="1"/>
        <rFont val="Calibri"/>
        <family val="2"/>
        <scheme val="minor"/>
      </rPr>
      <t>Feb.</t>
    </r>
    <r>
      <rPr>
        <sz val="11"/>
        <color theme="1"/>
        <rFont val="Calibri"/>
        <family val="2"/>
        <scheme val="minor"/>
      </rPr>
      <t xml:space="preserve"> Licensing Radio Costs</t>
    </r>
  </si>
  <si>
    <t>Costs for the Buma/Stemra &amp; Sena Umbrella License</t>
  </si>
  <si>
    <t>Football</t>
  </si>
  <si>
    <t>Pitch agreement cost of the football pitch</t>
  </si>
  <si>
    <t>3 x 30€</t>
  </si>
  <si>
    <t>UCM Book Club</t>
  </si>
  <si>
    <t>Book vision board</t>
  </si>
  <si>
    <t xml:space="preserve"> -   € </t>
  </si>
  <si>
    <t>Event materials</t>
  </si>
  <si>
    <t>Cozy reading</t>
  </si>
  <si>
    <t>Gay agenda Collab</t>
  </si>
  <si>
    <t>Cozy Reading</t>
  </si>
  <si>
    <t>Games and Chess Committee</t>
  </si>
  <si>
    <t>Werewolves</t>
  </si>
  <si>
    <t>Mixed games</t>
  </si>
  <si>
    <t>Introduce your own game</t>
  </si>
  <si>
    <t>The Bell</t>
  </si>
  <si>
    <t>*</t>
  </si>
  <si>
    <t>Launch Party</t>
  </si>
  <si>
    <t xml:space="preserve">Fall/Winter issue </t>
  </si>
  <si>
    <t>Film Committee</t>
  </si>
  <si>
    <t>Film screening</t>
  </si>
  <si>
    <t>Film rental</t>
  </si>
  <si>
    <t>5€ x 3</t>
  </si>
  <si>
    <t>12,5€ x 4</t>
  </si>
  <si>
    <t>The Gay Agenda</t>
  </si>
  <si>
    <t>Spill the tea</t>
  </si>
  <si>
    <t>snacks</t>
  </si>
  <si>
    <t>Total requested budget</t>
  </si>
  <si>
    <t>Crafts Committee</t>
  </si>
  <si>
    <t xml:space="preserve">Bring your own crafts </t>
  </si>
  <si>
    <t>Art Committee</t>
  </si>
  <si>
    <t>UCM Student Album Cover Collaboration</t>
  </si>
  <si>
    <t>Social Sketching</t>
  </si>
  <si>
    <t>Philosophy Committee</t>
  </si>
  <si>
    <t>Film Screening</t>
  </si>
  <si>
    <t xml:space="preserve">Snacks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</si>
</sst>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 &quot;€&quot;\ * #,##0.00_ ;_ &quot;€&quot;\ * \-#,##0.00_ ;_ &quot;€&quot;\ * &quot;-&quot;??_ ;_ @_ "/>
    <numFmt numFmtId="167" formatCode="_-* #,##0.00\ &quot;€&quot;_-;\-* #,##0.00\ &quot;€&quot;_-;_-* &quot;-&quot;??\ &quot;€&quot;_-;_-@"/>
    <numFmt numFmtId="168" formatCode="[$€-2]\ #,##0.00;[Red]\-[$€-2]\ #,##0.00"/>
    <numFmt numFmtId="169" formatCode="&quot; &quot;* #,##0.00&quot; &quot;[$€]&quot; &quot;;&quot;-&quot;* #,##0.00&quot; &quot;[$€]&quot; &quot;;&quot; &quot;* &quot;-&quot;#&quot; &quot;[$€]&quot; &quot;;&quot; &quot;@&quot; &quot;"/>
    <numFmt numFmtId="170" formatCode="#,##0.00\ [$€-1]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ptos Narrow"/>
    </font>
    <font>
      <sz val="12"/>
      <color theme="1"/>
      <name val="Aptos Narrow"/>
    </font>
    <font>
      <b/>
      <sz val="18"/>
      <color theme="1"/>
      <name val="Calibri"/>
      <family val="2"/>
      <scheme val="minor"/>
    </font>
    <font>
      <b/>
      <u val="singleAccounting"/>
      <sz val="18"/>
      <color theme="1"/>
      <name val="Calibri (Body)"/>
    </font>
    <font>
      <b/>
      <sz val="20"/>
      <color theme="1"/>
      <name val="Arial"/>
      <family val="2"/>
    </font>
    <font>
      <b/>
      <sz val="11"/>
      <color theme="1"/>
      <name val="Calibri (Body)"/>
    </font>
    <font>
      <sz val="11"/>
      <color theme="1"/>
      <name val="Calibri (Body)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20"/>
      <color rgb="FF000000"/>
      <name val="Aptos Narrow"/>
      <family val="2"/>
    </font>
    <font>
      <sz val="12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sz val="11"/>
      <color rgb="FF000000"/>
      <name val="Calibri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u val="singleAccounting"/>
      <sz val="18"/>
      <color rgb="FF000000"/>
      <name val="Calibri (Body)"/>
    </font>
    <font>
      <b/>
      <sz val="11"/>
      <color rgb="FF000000"/>
      <name val="Calibri"/>
      <family val="2"/>
    </font>
    <font>
      <b/>
      <sz val="18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  <scheme val="minor"/>
    </font>
    <font>
      <b/>
      <u/>
      <sz val="18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 style="dotted">
        <color rgb="FFBFBFBF"/>
      </right>
      <top/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165" fontId="0" fillId="2" borderId="0" xfId="0" applyNumberFormat="1" applyFill="1"/>
    <xf numFmtId="165" fontId="0" fillId="3" borderId="0" xfId="0" applyNumberFormat="1" applyFill="1"/>
    <xf numFmtId="165" fontId="5" fillId="3" borderId="0" xfId="0" applyNumberFormat="1" applyFont="1" applyFill="1"/>
    <xf numFmtId="165" fontId="5" fillId="2" borderId="0" xfId="0" applyNumberFormat="1" applyFont="1" applyFill="1"/>
    <xf numFmtId="0" fontId="3" fillId="0" borderId="0" xfId="1" applyFont="1"/>
    <xf numFmtId="0" fontId="6" fillId="0" borderId="0" xfId="1"/>
    <xf numFmtId="165" fontId="6" fillId="0" borderId="0" xfId="1" applyNumberFormat="1"/>
    <xf numFmtId="0" fontId="7" fillId="0" borderId="0" xfId="0" applyFont="1"/>
    <xf numFmtId="0" fontId="5" fillId="0" borderId="0" xfId="0" applyFont="1"/>
    <xf numFmtId="165" fontId="5" fillId="0" borderId="0" xfId="0" applyNumberFormat="1" applyFont="1"/>
    <xf numFmtId="167" fontId="5" fillId="0" borderId="0" xfId="0" applyNumberFormat="1" applyFont="1"/>
    <xf numFmtId="165" fontId="0" fillId="2" borderId="0" xfId="0" applyNumberFormat="1" applyFill="1" applyAlignment="1">
      <alignment wrapText="1"/>
    </xf>
    <xf numFmtId="0" fontId="3" fillId="3" borderId="0" xfId="0" applyFont="1" applyFill="1"/>
    <xf numFmtId="0" fontId="3" fillId="2" borderId="0" xfId="0" applyFont="1" applyFill="1"/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/>
    <xf numFmtId="0" fontId="0" fillId="3" borderId="0" xfId="0" applyFill="1"/>
    <xf numFmtId="0" fontId="9" fillId="0" borderId="0" xfId="0" applyFont="1"/>
    <xf numFmtId="0" fontId="0" fillId="2" borderId="0" xfId="0" applyFill="1" applyAlignment="1">
      <alignment wrapText="1"/>
    </xf>
    <xf numFmtId="164" fontId="0" fillId="3" borderId="0" xfId="0" applyNumberFormat="1" applyFill="1"/>
    <xf numFmtId="165" fontId="11" fillId="0" borderId="0" xfId="0" applyNumberFormat="1" applyFont="1"/>
    <xf numFmtId="165" fontId="12" fillId="0" borderId="0" xfId="0" applyNumberFormat="1" applyFont="1"/>
    <xf numFmtId="0" fontId="13" fillId="0" borderId="0" xfId="0" applyFont="1"/>
    <xf numFmtId="0" fontId="10" fillId="0" borderId="0" xfId="0" applyFont="1"/>
    <xf numFmtId="0" fontId="8" fillId="3" borderId="0" xfId="0" applyFont="1" applyFill="1"/>
    <xf numFmtId="0" fontId="3" fillId="3" borderId="0" xfId="0" applyFont="1" applyFill="1" applyAlignment="1">
      <alignment wrapText="1"/>
    </xf>
    <xf numFmtId="0" fontId="1" fillId="0" borderId="0" xfId="0" applyFont="1"/>
    <xf numFmtId="0" fontId="8" fillId="2" borderId="0" xfId="0" applyFont="1" applyFill="1"/>
    <xf numFmtId="170" fontId="0" fillId="2" borderId="0" xfId="2" applyNumberFormat="1" applyFont="1" applyFill="1"/>
    <xf numFmtId="170" fontId="0" fillId="3" borderId="0" xfId="2" applyNumberFormat="1" applyFont="1" applyFill="1"/>
    <xf numFmtId="170" fontId="5" fillId="2" borderId="0" xfId="2" applyNumberFormat="1" applyFont="1" applyFill="1"/>
    <xf numFmtId="170" fontId="0" fillId="0" borderId="0" xfId="2" applyNumberFormat="1" applyFont="1"/>
    <xf numFmtId="170" fontId="3" fillId="0" borderId="0" xfId="2" applyNumberFormat="1" applyFont="1"/>
    <xf numFmtId="170" fontId="6" fillId="0" borderId="0" xfId="2" applyNumberFormat="1"/>
    <xf numFmtId="170" fontId="6" fillId="0" borderId="0" xfId="2" applyNumberFormat="1" applyFont="1"/>
    <xf numFmtId="170" fontId="5" fillId="0" borderId="0" xfId="2" applyNumberFormat="1" applyFont="1"/>
    <xf numFmtId="170" fontId="0" fillId="0" borderId="0" xfId="0" applyNumberFormat="1"/>
    <xf numFmtId="0" fontId="3" fillId="0" borderId="0" xfId="3" applyFont="1" applyFill="1"/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5" fillId="0" borderId="0" xfId="0" applyFont="1"/>
    <xf numFmtId="0" fontId="14" fillId="0" borderId="0" xfId="0" applyFont="1"/>
    <xf numFmtId="167" fontId="15" fillId="0" borderId="0" xfId="0" applyNumberFormat="1" applyFont="1"/>
    <xf numFmtId="167" fontId="15" fillId="0" borderId="1" xfId="0" applyNumberFormat="1" applyFont="1" applyBorder="1"/>
    <xf numFmtId="167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/>
    <xf numFmtId="167" fontId="14" fillId="0" borderId="2" xfId="0" applyNumberFormat="1" applyFont="1" applyBorder="1"/>
    <xf numFmtId="0" fontId="0" fillId="0" borderId="0" xfId="0" applyAlignment="1">
      <alignment wrapText="1"/>
    </xf>
    <xf numFmtId="170" fontId="8" fillId="2" borderId="0" xfId="0" applyNumberFormat="1" applyFont="1" applyFill="1" applyAlignment="1">
      <alignment wrapText="1"/>
    </xf>
    <xf numFmtId="170" fontId="6" fillId="0" borderId="0" xfId="1" applyNumberFormat="1"/>
    <xf numFmtId="169" fontId="0" fillId="0" borderId="0" xfId="0" applyNumberFormat="1"/>
    <xf numFmtId="43" fontId="0" fillId="0" borderId="0" xfId="0" applyNumberFormat="1"/>
    <xf numFmtId="14" fontId="0" fillId="0" borderId="0" xfId="0" applyNumberForma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wrapText="1"/>
    </xf>
    <xf numFmtId="0" fontId="23" fillId="0" borderId="0" xfId="0" applyFont="1"/>
    <xf numFmtId="0" fontId="20" fillId="0" borderId="0" xfId="0" applyFont="1" applyAlignment="1">
      <alignment wrapText="1"/>
    </xf>
    <xf numFmtId="0" fontId="24" fillId="0" borderId="0" xfId="0" applyFont="1"/>
    <xf numFmtId="165" fontId="11" fillId="7" borderId="3" xfId="0" applyNumberFormat="1" applyFont="1" applyFill="1" applyBorder="1"/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wrapText="1"/>
    </xf>
    <xf numFmtId="0" fontId="26" fillId="8" borderId="3" xfId="0" applyFont="1" applyFill="1" applyBorder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7" fillId="9" borderId="0" xfId="0" applyFont="1" applyFill="1" applyAlignment="1">
      <alignment wrapText="1"/>
    </xf>
    <xf numFmtId="0" fontId="27" fillId="9" borderId="0" xfId="0" applyFont="1" applyFill="1"/>
    <xf numFmtId="0" fontId="30" fillId="10" borderId="4" xfId="0" applyFont="1" applyFill="1" applyBorder="1"/>
    <xf numFmtId="0" fontId="31" fillId="0" borderId="0" xfId="0" applyFont="1"/>
    <xf numFmtId="0" fontId="32" fillId="0" borderId="0" xfId="0" applyFont="1"/>
    <xf numFmtId="0" fontId="31" fillId="5" borderId="0" xfId="0" applyFont="1" applyFill="1"/>
    <xf numFmtId="0" fontId="31" fillId="3" borderId="0" xfId="0" applyFont="1" applyFill="1"/>
    <xf numFmtId="0" fontId="25" fillId="3" borderId="0" xfId="0" applyFont="1" applyFill="1"/>
    <xf numFmtId="0" fontId="34" fillId="0" borderId="0" xfId="0" applyFont="1"/>
    <xf numFmtId="0" fontId="31" fillId="5" borderId="0" xfId="0" applyFont="1" applyFill="1" applyAlignment="1">
      <alignment wrapText="1"/>
    </xf>
    <xf numFmtId="0" fontId="27" fillId="6" borderId="0" xfId="0" applyFont="1" applyFill="1"/>
    <xf numFmtId="0" fontId="3" fillId="0" borderId="0" xfId="0" applyFont="1" applyAlignment="1">
      <alignment wrapText="1"/>
    </xf>
    <xf numFmtId="0" fontId="8" fillId="0" borderId="0" xfId="0" applyFont="1"/>
    <xf numFmtId="169" fontId="8" fillId="0" borderId="0" xfId="0" applyNumberFormat="1" applyFont="1"/>
    <xf numFmtId="0" fontId="25" fillId="2" borderId="0" xfId="0" applyFont="1" applyFill="1" applyAlignment="1">
      <alignment wrapText="1"/>
    </xf>
    <xf numFmtId="0" fontId="25" fillId="3" borderId="0" xfId="0" applyFont="1" applyFill="1" applyAlignment="1">
      <alignment wrapText="1"/>
    </xf>
    <xf numFmtId="170" fontId="27" fillId="9" borderId="0" xfId="0" applyNumberFormat="1" applyFont="1" applyFill="1"/>
    <xf numFmtId="170" fontId="27" fillId="6" borderId="0" xfId="0" applyNumberFormat="1" applyFont="1" applyFill="1"/>
    <xf numFmtId="170" fontId="27" fillId="0" borderId="0" xfId="0" applyNumberFormat="1" applyFont="1"/>
    <xf numFmtId="170" fontId="29" fillId="0" borderId="0" xfId="0" applyNumberFormat="1" applyFont="1"/>
    <xf numFmtId="0" fontId="0" fillId="3" borderId="0" xfId="0" applyFill="1" applyAlignment="1">
      <alignment wrapText="1"/>
    </xf>
    <xf numFmtId="0" fontId="17" fillId="0" borderId="0" xfId="1" applyFont="1"/>
    <xf numFmtId="4" fontId="6" fillId="0" borderId="0" xfId="1" applyNumberFormat="1"/>
    <xf numFmtId="43" fontId="6" fillId="0" borderId="0" xfId="1" applyNumberFormat="1"/>
    <xf numFmtId="170" fontId="3" fillId="0" borderId="0" xfId="0" applyNumberFormat="1" applyFont="1"/>
    <xf numFmtId="168" fontId="8" fillId="0" borderId="0" xfId="0" applyNumberFormat="1" applyFont="1"/>
    <xf numFmtId="170" fontId="3" fillId="0" borderId="0" xfId="2" applyNumberFormat="1" applyFont="1" applyFill="1"/>
    <xf numFmtId="170" fontId="15" fillId="0" borderId="0" xfId="0" applyNumberFormat="1" applyFont="1"/>
    <xf numFmtId="165" fontId="0" fillId="2" borderId="0" xfId="0" applyNumberFormat="1" applyFill="1" applyAlignment="1">
      <alignment horizontal="center" wrapText="1"/>
    </xf>
    <xf numFmtId="165" fontId="0" fillId="3" borderId="0" xfId="0" applyNumberFormat="1" applyFill="1" applyAlignment="1">
      <alignment horizontal="center" wrapText="1"/>
    </xf>
    <xf numFmtId="170" fontId="31" fillId="3" borderId="0" xfId="0" applyNumberFormat="1" applyFont="1" applyFill="1"/>
    <xf numFmtId="170" fontId="10" fillId="0" borderId="0" xfId="0" applyNumberFormat="1" applyFont="1"/>
    <xf numFmtId="170" fontId="9" fillId="0" borderId="0" xfId="0" applyNumberFormat="1" applyFont="1"/>
    <xf numFmtId="170" fontId="31" fillId="5" borderId="0" xfId="0" applyNumberFormat="1" applyFont="1" applyFill="1"/>
    <xf numFmtId="170" fontId="31" fillId="0" borderId="0" xfId="0" applyNumberFormat="1" applyFont="1"/>
    <xf numFmtId="170" fontId="32" fillId="0" borderId="0" xfId="0" applyNumberFormat="1" applyFont="1"/>
    <xf numFmtId="170" fontId="33" fillId="2" borderId="0" xfId="0" applyNumberFormat="1" applyFont="1" applyFill="1"/>
    <xf numFmtId="170" fontId="25" fillId="2" borderId="0" xfId="0" applyNumberFormat="1" applyFont="1" applyFill="1"/>
    <xf numFmtId="170" fontId="15" fillId="0" borderId="1" xfId="0" applyNumberFormat="1" applyFont="1" applyBorder="1"/>
    <xf numFmtId="170" fontId="15" fillId="0" borderId="2" xfId="0" applyNumberFormat="1" applyFont="1" applyBorder="1" applyAlignment="1">
      <alignment horizontal="right"/>
    </xf>
    <xf numFmtId="170" fontId="15" fillId="0" borderId="2" xfId="0" applyNumberFormat="1" applyFont="1" applyBorder="1"/>
    <xf numFmtId="170" fontId="14" fillId="0" borderId="2" xfId="0" applyNumberFormat="1" applyFont="1" applyBorder="1"/>
  </cellXfs>
  <cellStyles count="4">
    <cellStyle name="40% - Accent5" xfId="3" builtinId="47"/>
    <cellStyle name="Currency" xfId="2" builtinId="4"/>
    <cellStyle name="Normal" xfId="0" builtinId="0"/>
    <cellStyle name="Normal 2" xfId="1" xr:uid="{DFEE5CCB-DE55-534C-94B2-EC1041653570}"/>
  </cellStyles>
  <dxfs count="0"/>
  <tableStyles count="0" defaultTableStyle="TableStyleMedium2" defaultPivotStyle="PivotStyleLight16"/>
  <colors>
    <mruColors>
      <color rgb="FFC1CBE4"/>
      <color rgb="FFDBE3FF"/>
      <color rgb="FFD0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21E7-8E2B-754B-B7D4-B9C3574ED7C2}">
  <sheetPr>
    <tabColor rgb="FFC00000"/>
  </sheetPr>
  <dimension ref="A1:H40"/>
  <sheetViews>
    <sheetView tabSelected="1" zoomScale="89" workbookViewId="0">
      <selection activeCell="G11" sqref="G11"/>
    </sheetView>
  </sheetViews>
  <sheetFormatPr defaultColWidth="11.42578125" defaultRowHeight="15"/>
  <cols>
    <col min="1" max="1" width="15" customWidth="1"/>
    <col min="2" max="2" width="13.42578125" customWidth="1"/>
  </cols>
  <sheetData>
    <row r="1" spans="1:8">
      <c r="A1" s="9" t="s">
        <v>0</v>
      </c>
      <c r="B1" s="9" t="s">
        <v>1</v>
      </c>
      <c r="C1" s="102" t="s">
        <v>2</v>
      </c>
      <c r="D1" s="10"/>
      <c r="E1" s="10"/>
      <c r="F1" s="10"/>
      <c r="G1" s="10"/>
      <c r="H1" s="10"/>
    </row>
    <row r="2" spans="1:8">
      <c r="A2" s="10" t="s">
        <v>3</v>
      </c>
      <c r="B2" s="40">
        <f>EB!G10</f>
        <v>425.37400000000002</v>
      </c>
      <c r="C2" s="10"/>
      <c r="D2" s="10"/>
      <c r="E2" s="10"/>
      <c r="F2" s="11"/>
      <c r="G2" s="11"/>
      <c r="H2" s="11"/>
    </row>
    <row r="3" spans="1:8">
      <c r="A3" s="10" t="s">
        <v>4</v>
      </c>
      <c r="B3" s="39">
        <f>SB!G7</f>
        <v>200</v>
      </c>
      <c r="C3" s="10"/>
      <c r="D3" s="10"/>
      <c r="E3" s="10"/>
      <c r="F3" s="11"/>
      <c r="G3" s="11"/>
      <c r="H3" s="11"/>
    </row>
    <row r="4" spans="1:8">
      <c r="A4" s="10" t="s">
        <v>5</v>
      </c>
      <c r="B4" s="39"/>
      <c r="C4" s="10"/>
      <c r="D4" s="10"/>
      <c r="E4" s="10"/>
      <c r="F4" s="11"/>
      <c r="G4" s="11"/>
      <c r="H4" s="11"/>
    </row>
    <row r="5" spans="1:8">
      <c r="A5" s="10" t="s">
        <v>6</v>
      </c>
      <c r="B5" s="39">
        <f>Sports!G7</f>
        <v>90</v>
      </c>
      <c r="C5" s="10"/>
      <c r="D5" s="11"/>
      <c r="E5" s="10"/>
      <c r="F5" s="10"/>
      <c r="G5" s="11"/>
      <c r="H5" s="10"/>
    </row>
    <row r="6" spans="1:8">
      <c r="A6" s="10" t="s">
        <v>7</v>
      </c>
      <c r="B6" s="39"/>
      <c r="C6" s="10"/>
      <c r="D6" s="11"/>
      <c r="E6" s="10"/>
      <c r="F6" s="10"/>
      <c r="G6" s="10"/>
      <c r="H6" s="11"/>
    </row>
    <row r="7" spans="1:8">
      <c r="A7" s="10" t="s">
        <v>8</v>
      </c>
      <c r="B7" s="39">
        <f>EXCO!G11</f>
        <v>143.75</v>
      </c>
      <c r="C7" s="56">
        <f>EXCO!G7</f>
        <v>80.400000000000006</v>
      </c>
      <c r="D7" s="11"/>
      <c r="E7" s="10"/>
      <c r="F7" s="10"/>
      <c r="G7" s="10"/>
      <c r="H7" s="10"/>
    </row>
    <row r="8" spans="1:8">
      <c r="A8" s="10" t="s">
        <v>9</v>
      </c>
      <c r="B8" s="39">
        <f>'Spiritual Enlightenment'!G19</f>
        <v>430</v>
      </c>
      <c r="C8" s="39">
        <f>'Spiritual Enlightenment'!G9</f>
        <v>75</v>
      </c>
      <c r="D8" s="11"/>
      <c r="E8" s="10"/>
      <c r="F8" s="10"/>
      <c r="G8" s="10"/>
      <c r="H8" s="10"/>
    </row>
    <row r="9" spans="1:8">
      <c r="A9" s="10" t="s">
        <v>10</v>
      </c>
      <c r="B9" s="39">
        <f>AB!E12</f>
        <v>415</v>
      </c>
      <c r="C9" s="10"/>
      <c r="D9" s="11"/>
      <c r="E9" s="10"/>
      <c r="F9" s="10"/>
      <c r="G9" s="10"/>
      <c r="H9" s="10"/>
    </row>
    <row r="10" spans="1:8">
      <c r="A10" s="10" t="s">
        <v>11</v>
      </c>
      <c r="B10" s="39">
        <f>Bell!G10</f>
        <v>12.5</v>
      </c>
      <c r="C10" s="10"/>
      <c r="D10" s="11"/>
      <c r="E10" s="10"/>
      <c r="F10" s="10"/>
      <c r="H10" s="10"/>
    </row>
    <row r="11" spans="1:8">
      <c r="A11" s="10" t="s">
        <v>12</v>
      </c>
      <c r="B11" s="39"/>
      <c r="C11" s="10"/>
      <c r="D11" s="11"/>
      <c r="E11" s="10"/>
      <c r="F11" s="10"/>
      <c r="G11" s="10"/>
      <c r="H11" s="10"/>
    </row>
    <row r="12" spans="1:8">
      <c r="A12" s="10" t="s">
        <v>13</v>
      </c>
      <c r="B12" s="39"/>
      <c r="C12" s="10"/>
      <c r="D12" s="11"/>
      <c r="E12" s="10"/>
      <c r="F12" s="10"/>
      <c r="G12" s="10"/>
      <c r="H12" s="10"/>
    </row>
    <row r="13" spans="1:8">
      <c r="A13" s="10" t="s">
        <v>14</v>
      </c>
      <c r="B13" s="39"/>
      <c r="C13" s="10"/>
      <c r="D13" s="11"/>
      <c r="E13" s="10"/>
      <c r="F13" s="10"/>
      <c r="G13" s="10"/>
      <c r="H13" s="10"/>
    </row>
    <row r="14" spans="1:8">
      <c r="A14" s="10" t="s">
        <v>15</v>
      </c>
      <c r="B14" s="39">
        <f>Film!G21</f>
        <v>65</v>
      </c>
      <c r="C14" s="56">
        <f>Film!G11</f>
        <v>17.5</v>
      </c>
      <c r="D14" s="11"/>
      <c r="E14" s="10"/>
      <c r="F14" s="10"/>
      <c r="G14" s="10"/>
      <c r="H14" s="10"/>
    </row>
    <row r="15" spans="1:8">
      <c r="A15" s="10" t="s">
        <v>16</v>
      </c>
      <c r="B15" s="41"/>
      <c r="C15" s="10"/>
      <c r="D15" s="11"/>
      <c r="E15" s="10"/>
      <c r="F15" s="10"/>
      <c r="G15" s="10"/>
      <c r="H15" s="10"/>
    </row>
    <row r="16" spans="1:8">
      <c r="A16" s="10" t="s">
        <v>17</v>
      </c>
      <c r="B16" s="39">
        <f>Charity!G14</f>
        <v>110</v>
      </c>
      <c r="C16" s="10"/>
      <c r="D16" s="11"/>
      <c r="E16" s="10"/>
      <c r="F16" s="10"/>
      <c r="G16" s="10"/>
      <c r="H16" s="10"/>
    </row>
    <row r="17" spans="1:8">
      <c r="A17" s="10" t="s">
        <v>18</v>
      </c>
      <c r="B17" s="39">
        <f>Radio!G13</f>
        <v>103.93</v>
      </c>
      <c r="C17" s="10"/>
      <c r="D17" s="11"/>
      <c r="E17" s="10"/>
      <c r="F17" s="10"/>
      <c r="G17" s="10"/>
      <c r="H17" s="10"/>
    </row>
    <row r="18" spans="1:8">
      <c r="A18" s="10" t="s">
        <v>19</v>
      </c>
      <c r="B18" s="39"/>
      <c r="C18" s="10"/>
      <c r="D18" s="11"/>
      <c r="E18" s="10"/>
      <c r="F18" s="10"/>
      <c r="G18" s="10"/>
      <c r="H18" s="10"/>
    </row>
    <row r="19" spans="1:8">
      <c r="A19" s="10" t="s">
        <v>20</v>
      </c>
      <c r="B19" s="39">
        <f>Gay!G8</f>
        <v>12.5</v>
      </c>
      <c r="C19" s="39">
        <f>Gay!G7</f>
        <v>12.5</v>
      </c>
      <c r="D19" s="11"/>
      <c r="E19" s="10"/>
      <c r="F19" s="10"/>
      <c r="G19" s="10"/>
      <c r="H19" s="10"/>
    </row>
    <row r="20" spans="1:8">
      <c r="A20" s="10" t="s">
        <v>21</v>
      </c>
      <c r="B20" s="39">
        <f>Crafts!G8</f>
        <v>12.5</v>
      </c>
      <c r="C20" s="10"/>
      <c r="D20" s="11"/>
      <c r="E20" s="10"/>
      <c r="F20" s="10"/>
      <c r="G20" s="10"/>
      <c r="H20" s="10"/>
    </row>
    <row r="21" spans="1:8">
      <c r="A21" s="10" t="s">
        <v>22</v>
      </c>
      <c r="B21" s="39">
        <f>Arts!G16</f>
        <v>12.5</v>
      </c>
      <c r="C21" s="39">
        <f>Arts!G9</f>
        <v>12.5</v>
      </c>
      <c r="D21" s="11"/>
      <c r="E21" s="10"/>
      <c r="F21" s="103"/>
      <c r="G21" s="10"/>
      <c r="H21" s="10"/>
    </row>
    <row r="22" spans="1:8">
      <c r="A22" s="10" t="s">
        <v>23</v>
      </c>
      <c r="B22" s="39">
        <f>Games!G14</f>
        <v>37.5</v>
      </c>
      <c r="C22" s="10"/>
      <c r="D22" s="11"/>
      <c r="E22" s="10"/>
      <c r="F22" s="10"/>
      <c r="G22" s="10"/>
      <c r="H22" s="10"/>
    </row>
    <row r="23" spans="1:8">
      <c r="A23" s="10" t="s">
        <v>24</v>
      </c>
      <c r="B23" s="39"/>
      <c r="C23" s="10"/>
      <c r="D23" s="11"/>
      <c r="E23" s="10"/>
      <c r="F23" s="10"/>
      <c r="G23" s="10"/>
      <c r="H23" s="10"/>
    </row>
    <row r="24" spans="1:8">
      <c r="A24" s="10" t="s">
        <v>25</v>
      </c>
      <c r="B24" s="39"/>
      <c r="C24" s="10"/>
      <c r="D24" s="11"/>
      <c r="E24" s="10"/>
      <c r="F24" s="10"/>
      <c r="G24" s="10"/>
      <c r="H24" s="10"/>
    </row>
    <row r="25" spans="1:8">
      <c r="A25" s="10" t="s">
        <v>26</v>
      </c>
      <c r="B25" s="39"/>
      <c r="C25" s="10"/>
      <c r="D25" s="11"/>
      <c r="E25" s="10"/>
      <c r="F25" s="10"/>
      <c r="G25" s="10"/>
      <c r="H25" s="10"/>
    </row>
    <row r="26" spans="1:8">
      <c r="A26" s="10" t="s">
        <v>27</v>
      </c>
      <c r="B26" s="39">
        <f>Philosophy!G10</f>
        <v>12.5</v>
      </c>
      <c r="C26" s="10"/>
      <c r="D26" s="11"/>
      <c r="E26" s="10"/>
      <c r="F26" s="10"/>
      <c r="G26" s="10"/>
      <c r="H26" s="10"/>
    </row>
    <row r="27" spans="1:8">
      <c r="A27" s="10" t="s">
        <v>28</v>
      </c>
      <c r="B27" s="39">
        <f>Book!G24</f>
        <v>37.5</v>
      </c>
      <c r="C27" s="39">
        <f>Book!G10</f>
        <v>27.5</v>
      </c>
      <c r="D27" s="11"/>
      <c r="E27" s="10"/>
      <c r="F27" s="10"/>
      <c r="G27" s="10"/>
      <c r="H27" s="10"/>
    </row>
    <row r="28" spans="1:8">
      <c r="A28" s="10" t="s">
        <v>29</v>
      </c>
      <c r="B28" s="39"/>
      <c r="C28" s="10"/>
      <c r="D28" s="11"/>
      <c r="E28" s="10"/>
      <c r="F28" s="10"/>
      <c r="G28" s="10"/>
      <c r="H28" s="10"/>
    </row>
    <row r="29" spans="1:8">
      <c r="A29" s="10" t="s">
        <v>30</v>
      </c>
      <c r="B29" s="39"/>
      <c r="C29" s="10"/>
      <c r="D29" s="11"/>
      <c r="E29" s="10"/>
      <c r="F29" s="10"/>
      <c r="G29" s="10"/>
      <c r="H29" s="10"/>
    </row>
    <row r="30" spans="1:8">
      <c r="A30" s="10"/>
      <c r="B30" s="39"/>
      <c r="C30" s="10"/>
      <c r="D30" s="11"/>
      <c r="E30" s="10"/>
      <c r="F30" s="10"/>
      <c r="G30" s="10"/>
      <c r="H30" s="10"/>
    </row>
    <row r="31" spans="1:8">
      <c r="A31" s="10" t="s">
        <v>31</v>
      </c>
      <c r="B31" s="40">
        <f>SUM(B2:B29)</f>
        <v>2120.5540000000001</v>
      </c>
      <c r="C31" s="40">
        <f>SUM(C2:C29)</f>
        <v>225.4</v>
      </c>
      <c r="D31" s="11"/>
      <c r="E31" s="104"/>
      <c r="F31" s="10"/>
      <c r="G31" s="10"/>
      <c r="H31" s="10"/>
    </row>
    <row r="32" spans="1:8">
      <c r="A32" s="10"/>
      <c r="B32" s="39"/>
      <c r="C32" s="56"/>
      <c r="D32" s="11"/>
      <c r="E32" s="10"/>
      <c r="F32" s="10"/>
      <c r="G32" s="10"/>
      <c r="H32" s="10"/>
    </row>
    <row r="33" spans="1:4">
      <c r="B33" s="42"/>
      <c r="C33" s="10"/>
    </row>
    <row r="34" spans="1:4">
      <c r="B34" s="42"/>
    </row>
    <row r="35" spans="1:4">
      <c r="A35" s="54"/>
      <c r="B35" s="42"/>
    </row>
    <row r="37" spans="1:4">
      <c r="D37" s="42"/>
    </row>
    <row r="39" spans="1:4" ht="26.1" customHeight="1"/>
    <row r="40" spans="1:4">
      <c r="D40" s="42"/>
    </row>
  </sheetData>
  <sortState xmlns:xlrd2="http://schemas.microsoft.com/office/spreadsheetml/2017/richdata2" ref="A2:H29">
    <sortCondition descending="1" ref="B2:B2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80AA-5BAC-EF49-A927-E618A2F5AD19}">
  <dimension ref="B4:I24"/>
  <sheetViews>
    <sheetView topLeftCell="A9" zoomScale="75" workbookViewId="0">
      <selection activeCell="G24" sqref="D16:G24"/>
    </sheetView>
  </sheetViews>
  <sheetFormatPr defaultColWidth="11.42578125" defaultRowHeight="15"/>
  <cols>
    <col min="2" max="2" width="19.28515625" customWidth="1"/>
    <col min="3" max="3" width="18.85546875" customWidth="1"/>
    <col min="7" max="7" width="14.7109375" customWidth="1"/>
  </cols>
  <sheetData>
    <row r="4" spans="2:9" ht="26.1">
      <c r="B4" s="12" t="s">
        <v>103</v>
      </c>
      <c r="C4" s="14"/>
      <c r="D4" s="14"/>
      <c r="E4" s="14"/>
      <c r="F4" s="14"/>
      <c r="G4" s="14"/>
    </row>
    <row r="5" spans="2:9">
      <c r="B5" s="13"/>
      <c r="C5" s="14"/>
      <c r="D5" s="14"/>
      <c r="E5" s="14"/>
      <c r="F5" s="14"/>
      <c r="G5" s="14"/>
    </row>
    <row r="6" spans="2:9" ht="23.25">
      <c r="B6" s="77" t="s">
        <v>66</v>
      </c>
      <c r="C6" s="78"/>
      <c r="D6" s="79"/>
      <c r="E6" s="78"/>
      <c r="F6" s="78"/>
      <c r="G6" s="78"/>
    </row>
    <row r="7" spans="2:9">
      <c r="B7" s="80" t="s">
        <v>33</v>
      </c>
      <c r="C7" s="80" t="s">
        <v>34</v>
      </c>
      <c r="D7" s="80" t="s">
        <v>35</v>
      </c>
      <c r="E7" s="80" t="s">
        <v>36</v>
      </c>
      <c r="F7" s="80" t="s">
        <v>37</v>
      </c>
      <c r="G7" s="80" t="s">
        <v>38</v>
      </c>
      <c r="H7" s="3"/>
      <c r="I7" s="3"/>
    </row>
    <row r="8" spans="2:9">
      <c r="B8" s="82" t="s">
        <v>104</v>
      </c>
      <c r="C8" s="82" t="s">
        <v>50</v>
      </c>
      <c r="D8" s="82">
        <v>12.5</v>
      </c>
      <c r="E8" s="82" t="s">
        <v>105</v>
      </c>
      <c r="F8" s="82" t="s">
        <v>105</v>
      </c>
      <c r="G8" s="82">
        <v>27.5</v>
      </c>
    </row>
    <row r="9" spans="2:9">
      <c r="B9" s="82"/>
      <c r="C9" s="82" t="s">
        <v>106</v>
      </c>
      <c r="D9" s="82">
        <v>15</v>
      </c>
      <c r="E9" s="82"/>
      <c r="F9" s="82"/>
      <c r="G9" s="82"/>
    </row>
    <row r="10" spans="2:9">
      <c r="B10" s="80" t="s">
        <v>46</v>
      </c>
      <c r="C10" s="78"/>
      <c r="D10" s="78"/>
      <c r="E10" s="78"/>
      <c r="F10" s="78"/>
      <c r="G10" s="80">
        <f>SUM(G8:G9)</f>
        <v>27.5</v>
      </c>
      <c r="H10" s="80"/>
      <c r="I10" s="80"/>
    </row>
    <row r="11" spans="2:9">
      <c r="B11" s="78"/>
      <c r="C11" s="78"/>
      <c r="D11" s="78"/>
      <c r="E11" s="78"/>
      <c r="F11" s="78"/>
      <c r="G11" s="78"/>
    </row>
    <row r="12" spans="2:9">
      <c r="B12" s="78"/>
      <c r="C12" s="78"/>
      <c r="D12" s="78"/>
      <c r="E12" s="78"/>
      <c r="F12" s="78"/>
      <c r="G12" s="78"/>
    </row>
    <row r="13" spans="2:9">
      <c r="B13" s="78"/>
      <c r="C13" s="78"/>
      <c r="D13" s="78"/>
      <c r="E13" s="78"/>
      <c r="F13" s="78"/>
      <c r="G13" s="78"/>
    </row>
    <row r="14" spans="2:9" ht="23.25">
      <c r="B14" s="77" t="s">
        <v>32</v>
      </c>
      <c r="C14" s="78"/>
      <c r="D14" s="78"/>
      <c r="E14" s="78"/>
      <c r="F14" s="78"/>
      <c r="G14" s="78"/>
    </row>
    <row r="15" spans="2:9">
      <c r="B15" s="80" t="s">
        <v>33</v>
      </c>
      <c r="C15" s="80" t="s">
        <v>34</v>
      </c>
      <c r="D15" s="80" t="s">
        <v>35</v>
      </c>
      <c r="E15" s="80" t="s">
        <v>36</v>
      </c>
      <c r="F15" s="80" t="s">
        <v>37</v>
      </c>
      <c r="G15" s="80" t="s">
        <v>38</v>
      </c>
      <c r="H15" s="3"/>
      <c r="I15" s="3"/>
    </row>
    <row r="16" spans="2:9">
      <c r="B16" s="82" t="s">
        <v>107</v>
      </c>
      <c r="C16" s="82" t="s">
        <v>50</v>
      </c>
      <c r="D16" s="97">
        <v>12.5</v>
      </c>
      <c r="E16" s="97"/>
      <c r="F16" s="97"/>
      <c r="G16" s="97">
        <v>12.5</v>
      </c>
    </row>
    <row r="17" spans="2:9">
      <c r="B17" s="82"/>
      <c r="C17" s="82"/>
      <c r="D17" s="97"/>
      <c r="E17" s="97"/>
      <c r="F17" s="97"/>
      <c r="G17" s="97"/>
    </row>
    <row r="18" spans="2:9">
      <c r="B18" s="82"/>
      <c r="C18" s="82"/>
      <c r="D18" s="97"/>
      <c r="E18" s="97"/>
      <c r="F18" s="97"/>
      <c r="G18" s="97"/>
    </row>
    <row r="19" spans="2:9">
      <c r="B19" s="82"/>
      <c r="C19" s="82"/>
      <c r="D19" s="97"/>
      <c r="E19" s="97"/>
      <c r="F19" s="97"/>
      <c r="G19" s="97"/>
    </row>
    <row r="20" spans="2:9">
      <c r="B20" s="91" t="s">
        <v>108</v>
      </c>
      <c r="C20" s="91" t="s">
        <v>50</v>
      </c>
      <c r="D20" s="98">
        <v>12.5</v>
      </c>
      <c r="E20" s="98" t="s">
        <v>105</v>
      </c>
      <c r="F20" s="98" t="s">
        <v>105</v>
      </c>
      <c r="G20" s="98">
        <v>12.5</v>
      </c>
    </row>
    <row r="21" spans="2:9">
      <c r="B21" s="91"/>
      <c r="C21" s="91"/>
      <c r="D21" s="98"/>
      <c r="E21" s="98"/>
      <c r="F21" s="98"/>
      <c r="G21" s="98"/>
    </row>
    <row r="22" spans="2:9">
      <c r="B22" s="91"/>
      <c r="C22" s="91"/>
      <c r="D22" s="98"/>
      <c r="E22" s="98"/>
      <c r="F22" s="98"/>
      <c r="G22" s="98"/>
    </row>
    <row r="23" spans="2:9">
      <c r="B23" s="81" t="s">
        <v>109</v>
      </c>
      <c r="C23" s="82" t="s">
        <v>50</v>
      </c>
      <c r="D23" s="97">
        <v>12.5</v>
      </c>
      <c r="E23" s="97"/>
      <c r="F23" s="97"/>
      <c r="G23" s="97">
        <v>12.5</v>
      </c>
    </row>
    <row r="24" spans="2:9">
      <c r="B24" s="80" t="s">
        <v>46</v>
      </c>
      <c r="C24" s="78"/>
      <c r="D24" s="99"/>
      <c r="E24" s="99"/>
      <c r="F24" s="99"/>
      <c r="G24" s="100">
        <f>SUM(G16:G23)</f>
        <v>37.5</v>
      </c>
      <c r="H24" s="106"/>
      <c r="I24" s="10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F538-15F2-DF41-80CC-577269BAD319}">
  <dimension ref="B3:J31"/>
  <sheetViews>
    <sheetView zoomScale="75" workbookViewId="0">
      <selection activeCell="H15" sqref="H15"/>
    </sheetView>
  </sheetViews>
  <sheetFormatPr defaultColWidth="11.42578125" defaultRowHeight="15"/>
  <cols>
    <col min="2" max="2" width="26.140625" customWidth="1"/>
    <col min="3" max="3" width="18.140625" customWidth="1"/>
    <col min="5" max="5" width="9" customWidth="1"/>
    <col min="6" max="6" width="13.7109375" customWidth="1"/>
  </cols>
  <sheetData>
    <row r="3" spans="2:9" ht="26.1">
      <c r="B3" s="12" t="s">
        <v>110</v>
      </c>
      <c r="C3" s="57"/>
      <c r="E3" s="57"/>
      <c r="F3" s="57"/>
      <c r="G3" s="57"/>
    </row>
    <row r="4" spans="2:9" ht="23.25">
      <c r="B4" s="77" t="s">
        <v>32</v>
      </c>
      <c r="C4" s="78"/>
      <c r="D4" s="78"/>
      <c r="E4" s="78"/>
      <c r="F4" s="78"/>
      <c r="G4" s="78"/>
    </row>
    <row r="5" spans="2:9">
      <c r="B5" s="80" t="s">
        <v>33</v>
      </c>
      <c r="C5" s="80" t="s">
        <v>34</v>
      </c>
      <c r="D5" s="80" t="s">
        <v>35</v>
      </c>
      <c r="E5" s="80" t="s">
        <v>36</v>
      </c>
      <c r="F5" s="80" t="s">
        <v>37</v>
      </c>
      <c r="G5" s="80" t="s">
        <v>38</v>
      </c>
      <c r="H5" s="3"/>
      <c r="I5" s="3"/>
    </row>
    <row r="6" spans="2:9">
      <c r="B6" s="82" t="s">
        <v>111</v>
      </c>
      <c r="C6" s="82" t="s">
        <v>50</v>
      </c>
      <c r="D6" s="97">
        <v>12.5</v>
      </c>
      <c r="E6" s="97"/>
      <c r="F6" s="97"/>
      <c r="G6" s="97">
        <v>12.5</v>
      </c>
      <c r="H6" s="42"/>
      <c r="I6" s="42"/>
    </row>
    <row r="7" spans="2:9">
      <c r="B7" s="82"/>
      <c r="C7" s="82"/>
      <c r="D7" s="97"/>
      <c r="E7" s="97"/>
      <c r="F7" s="97"/>
      <c r="G7" s="97"/>
      <c r="H7" s="42"/>
      <c r="I7" s="42"/>
    </row>
    <row r="8" spans="2:9">
      <c r="B8" s="82"/>
      <c r="C8" s="82"/>
      <c r="D8" s="97"/>
      <c r="E8" s="97"/>
      <c r="F8" s="97"/>
      <c r="G8" s="97"/>
      <c r="H8" s="42"/>
      <c r="I8" s="42"/>
    </row>
    <row r="9" spans="2:9">
      <c r="B9" s="82"/>
      <c r="C9" s="82"/>
      <c r="D9" s="97"/>
      <c r="E9" s="97"/>
      <c r="F9" s="97"/>
      <c r="G9" s="97"/>
      <c r="H9" s="42"/>
      <c r="I9" s="42"/>
    </row>
    <row r="10" spans="2:9">
      <c r="B10" s="91" t="s">
        <v>112</v>
      </c>
      <c r="C10" s="91" t="s">
        <v>50</v>
      </c>
      <c r="D10" s="98">
        <v>12.5</v>
      </c>
      <c r="E10" s="98"/>
      <c r="F10" s="98"/>
      <c r="G10" s="98">
        <v>12.5</v>
      </c>
      <c r="H10" s="42"/>
      <c r="I10" s="42"/>
    </row>
    <row r="11" spans="2:9">
      <c r="B11" s="91"/>
      <c r="C11" s="91"/>
      <c r="D11" s="98"/>
      <c r="E11" s="98"/>
      <c r="F11" s="98"/>
      <c r="G11" s="98"/>
      <c r="H11" s="42"/>
      <c r="I11" s="42"/>
    </row>
    <row r="12" spans="2:9">
      <c r="B12" s="91"/>
      <c r="C12" s="91"/>
      <c r="D12" s="98"/>
      <c r="E12" s="98"/>
      <c r="F12" s="98"/>
      <c r="G12" s="98"/>
      <c r="H12" s="42"/>
      <c r="I12" s="42"/>
    </row>
    <row r="13" spans="2:9">
      <c r="B13" s="81" t="s">
        <v>113</v>
      </c>
      <c r="C13" s="82" t="s">
        <v>50</v>
      </c>
      <c r="D13" s="97">
        <v>12.5</v>
      </c>
      <c r="E13" s="97"/>
      <c r="F13" s="97"/>
      <c r="G13" s="97">
        <v>12.5</v>
      </c>
      <c r="H13" s="42"/>
      <c r="I13" s="42"/>
    </row>
    <row r="14" spans="2:9">
      <c r="B14" s="80" t="s">
        <v>46</v>
      </c>
      <c r="C14" s="78"/>
      <c r="D14" s="99"/>
      <c r="E14" s="99"/>
      <c r="F14" s="99"/>
      <c r="G14" s="100">
        <f>SUM(G6:G13)</f>
        <v>37.5</v>
      </c>
      <c r="H14" s="80"/>
      <c r="I14" s="80"/>
    </row>
    <row r="15" spans="2:9">
      <c r="B15" s="3"/>
      <c r="C15" s="57"/>
      <c r="D15" s="57"/>
      <c r="E15" s="57"/>
      <c r="F15" s="57"/>
      <c r="G15" s="57"/>
      <c r="H15" s="42"/>
      <c r="I15" s="42"/>
    </row>
    <row r="16" spans="2:9">
      <c r="B16" s="3"/>
      <c r="C16" s="57"/>
      <c r="D16" s="57"/>
      <c r="E16" s="57"/>
      <c r="F16" s="57"/>
      <c r="G16" s="57"/>
      <c r="H16" s="42"/>
      <c r="I16" s="42"/>
    </row>
    <row r="17" spans="2:10">
      <c r="B17" s="3"/>
      <c r="C17" s="57"/>
      <c r="D17" s="57"/>
      <c r="E17" s="57"/>
      <c r="F17" s="57"/>
      <c r="G17" s="57"/>
      <c r="H17" s="42"/>
      <c r="I17" s="42"/>
    </row>
    <row r="18" spans="2:10">
      <c r="B18" s="92"/>
      <c r="C18" s="57"/>
      <c r="D18" s="57"/>
      <c r="E18" s="57"/>
      <c r="F18" s="57"/>
      <c r="G18" s="57"/>
      <c r="H18" s="42"/>
      <c r="I18" s="42"/>
    </row>
    <row r="19" spans="2:10">
      <c r="B19" s="3"/>
      <c r="C19" s="57"/>
      <c r="D19" s="57"/>
      <c r="E19" s="57"/>
      <c r="F19" s="57"/>
      <c r="G19" s="57"/>
      <c r="H19" s="42"/>
      <c r="I19" s="42"/>
    </row>
    <row r="20" spans="2:10">
      <c r="B20" s="3"/>
      <c r="C20" s="57"/>
      <c r="D20" s="57"/>
      <c r="E20" s="57"/>
      <c r="F20" s="57"/>
      <c r="G20" s="57"/>
      <c r="H20" s="42"/>
      <c r="I20" s="42"/>
    </row>
    <row r="21" spans="2:10">
      <c r="B21" s="3"/>
      <c r="C21" s="57"/>
      <c r="D21" s="57"/>
      <c r="E21" s="57"/>
      <c r="F21" s="57"/>
      <c r="G21" s="57"/>
      <c r="H21" s="42"/>
      <c r="I21" s="42"/>
    </row>
    <row r="22" spans="2:10">
      <c r="B22" s="92"/>
      <c r="C22" s="57"/>
      <c r="D22" s="57"/>
      <c r="E22" s="57"/>
      <c r="F22" s="57"/>
      <c r="G22" s="57"/>
      <c r="H22" s="42"/>
      <c r="I22" s="42"/>
    </row>
    <row r="23" spans="2:10">
      <c r="B23" s="3"/>
      <c r="C23" s="57"/>
      <c r="D23" s="57"/>
      <c r="E23" s="57"/>
      <c r="F23" s="57"/>
      <c r="G23" s="57"/>
      <c r="H23" s="42"/>
      <c r="I23" s="42"/>
    </row>
    <row r="24" spans="2:10">
      <c r="B24" s="3"/>
      <c r="C24" s="57"/>
      <c r="D24" s="57"/>
      <c r="E24" s="57"/>
      <c r="F24" s="57"/>
      <c r="G24" s="57"/>
      <c r="H24" s="42"/>
      <c r="I24" s="42"/>
    </row>
    <row r="25" spans="2:10">
      <c r="B25" s="3"/>
      <c r="C25" s="57"/>
      <c r="D25" s="57"/>
      <c r="E25" s="57"/>
      <c r="F25" s="57"/>
      <c r="G25" s="57"/>
      <c r="H25" s="42"/>
      <c r="I25" s="42"/>
    </row>
    <row r="26" spans="2:10">
      <c r="B26" s="3"/>
      <c r="C26" s="57"/>
      <c r="D26" s="57"/>
      <c r="E26" s="57"/>
      <c r="F26" s="57"/>
      <c r="G26" s="57"/>
      <c r="H26" s="42"/>
      <c r="I26" s="42"/>
    </row>
    <row r="27" spans="2:10">
      <c r="B27" s="3"/>
      <c r="C27" s="57"/>
      <c r="D27" s="57"/>
      <c r="E27" s="57"/>
      <c r="F27" s="57"/>
      <c r="G27" s="57"/>
      <c r="H27" s="42"/>
      <c r="I27" s="42"/>
    </row>
    <row r="28" spans="2:10">
      <c r="B28" s="3"/>
      <c r="C28" s="57"/>
      <c r="D28" s="57"/>
      <c r="E28" s="57"/>
      <c r="F28" s="57"/>
      <c r="G28" s="57"/>
      <c r="H28" s="42"/>
      <c r="I28" s="42"/>
    </row>
    <row r="29" spans="2:10">
      <c r="B29" s="3"/>
      <c r="C29" s="57"/>
      <c r="D29" s="57"/>
      <c r="E29" s="57"/>
      <c r="F29" s="57"/>
      <c r="G29" s="57"/>
      <c r="H29" s="42"/>
      <c r="I29" s="42"/>
    </row>
    <row r="30" spans="2:10">
      <c r="B30" s="3"/>
      <c r="C30" s="57"/>
      <c r="D30" s="57"/>
      <c r="E30" s="57"/>
      <c r="F30" s="57"/>
      <c r="G30" s="57"/>
      <c r="H30" s="42"/>
      <c r="I30" s="42"/>
      <c r="J30" s="42"/>
    </row>
    <row r="31" spans="2:10">
      <c r="B31" s="93"/>
      <c r="C31" s="57"/>
      <c r="D31" s="57"/>
      <c r="E31" s="57"/>
      <c r="F31" s="57"/>
      <c r="G31" s="9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2AB31-D97F-8F4B-9B38-8B7A4FE6D7D8}">
  <dimension ref="A4:I10"/>
  <sheetViews>
    <sheetView zoomScale="125" workbookViewId="0">
      <selection activeCell="I15" sqref="I15"/>
    </sheetView>
  </sheetViews>
  <sheetFormatPr defaultColWidth="11.42578125" defaultRowHeight="15"/>
  <cols>
    <col min="2" max="2" width="21.28515625" customWidth="1"/>
    <col min="3" max="3" width="17.85546875" customWidth="1"/>
    <col min="6" max="6" width="13" customWidth="1"/>
  </cols>
  <sheetData>
    <row r="4" spans="1:9" ht="26.1">
      <c r="B4" s="1" t="s">
        <v>114</v>
      </c>
      <c r="C4" s="2"/>
      <c r="D4" s="2"/>
      <c r="E4" s="2"/>
      <c r="F4" s="2"/>
      <c r="G4" s="2"/>
    </row>
    <row r="5" spans="1:9" ht="16.5" customHeight="1">
      <c r="B5" s="26"/>
      <c r="C5" s="2"/>
      <c r="D5" s="27"/>
      <c r="E5" s="2"/>
      <c r="F5" s="2"/>
      <c r="G5" s="2"/>
    </row>
    <row r="6" spans="1:9" ht="23.25">
      <c r="B6" s="71" t="s">
        <v>32</v>
      </c>
      <c r="C6" s="2"/>
      <c r="E6" s="2"/>
      <c r="F6" s="2"/>
      <c r="G6" s="2"/>
    </row>
    <row r="7" spans="1:9">
      <c r="B7" s="3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3"/>
      <c r="I7" s="3"/>
    </row>
    <row r="8" spans="1:9">
      <c r="A8" t="s">
        <v>115</v>
      </c>
      <c r="B8" s="21" t="s">
        <v>116</v>
      </c>
      <c r="C8" s="5" t="s">
        <v>117</v>
      </c>
      <c r="D8" s="5">
        <v>12.5</v>
      </c>
      <c r="E8" s="5"/>
      <c r="F8" s="5"/>
      <c r="G8" s="5">
        <v>12.5</v>
      </c>
    </row>
    <row r="9" spans="1:9">
      <c r="B9" s="21"/>
      <c r="C9" s="5"/>
      <c r="D9" s="5"/>
      <c r="E9" s="5"/>
      <c r="F9" s="5"/>
      <c r="G9" s="5"/>
    </row>
    <row r="10" spans="1:9">
      <c r="B10" s="3" t="s">
        <v>46</v>
      </c>
      <c r="C10" s="2"/>
      <c r="D10" s="2"/>
      <c r="G10" s="4">
        <f>SUM(G2:G8)</f>
        <v>12.5</v>
      </c>
      <c r="H10" s="4"/>
      <c r="I10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2EF4-6D81-934E-8EDB-A5B432BD6480}">
  <dimension ref="B5:J21"/>
  <sheetViews>
    <sheetView topLeftCell="A5" zoomScale="93" workbookViewId="0">
      <selection activeCell="G11" sqref="G11"/>
    </sheetView>
  </sheetViews>
  <sheetFormatPr defaultColWidth="11.42578125" defaultRowHeight="15"/>
  <cols>
    <col min="2" max="2" width="17.140625" customWidth="1"/>
    <col min="3" max="4" width="18.140625" customWidth="1"/>
    <col min="6" max="6" width="13.7109375" customWidth="1"/>
  </cols>
  <sheetData>
    <row r="5" spans="2:10" ht="26.25">
      <c r="B5" s="1" t="s">
        <v>118</v>
      </c>
      <c r="C5" s="2"/>
      <c r="E5" s="2"/>
      <c r="F5" s="2"/>
      <c r="G5" s="2"/>
    </row>
    <row r="6" spans="2:10" ht="23.25">
      <c r="B6" s="77" t="s">
        <v>66</v>
      </c>
      <c r="C6" s="78"/>
      <c r="D6" s="79"/>
      <c r="E6" s="78"/>
      <c r="F6" s="78"/>
      <c r="G6" s="78"/>
    </row>
    <row r="7" spans="2:10">
      <c r="B7" s="80" t="s">
        <v>33</v>
      </c>
      <c r="C7" s="80" t="s">
        <v>34</v>
      </c>
      <c r="D7" s="80" t="s">
        <v>35</v>
      </c>
      <c r="E7" s="80" t="s">
        <v>36</v>
      </c>
      <c r="F7" s="80" t="s">
        <v>37</v>
      </c>
      <c r="G7" s="80" t="s">
        <v>38</v>
      </c>
    </row>
    <row r="8" spans="2:10">
      <c r="B8" s="21" t="s">
        <v>119</v>
      </c>
      <c r="C8" s="5"/>
      <c r="D8" s="5"/>
      <c r="E8" s="5"/>
      <c r="F8" s="5"/>
      <c r="G8" s="5"/>
    </row>
    <row r="9" spans="2:10">
      <c r="B9" s="21"/>
      <c r="C9" s="5" t="s">
        <v>120</v>
      </c>
      <c r="D9" s="5">
        <f>5</f>
        <v>5</v>
      </c>
      <c r="E9" s="5"/>
      <c r="F9" s="5"/>
      <c r="G9" s="5"/>
    </row>
    <row r="10" spans="2:10">
      <c r="B10" s="21"/>
      <c r="C10" s="5" t="s">
        <v>50</v>
      </c>
      <c r="D10" s="5">
        <v>12.5</v>
      </c>
      <c r="E10" s="5"/>
      <c r="F10" s="5"/>
      <c r="G10" s="5">
        <f>SUM(D9:D10)</f>
        <v>17.5</v>
      </c>
    </row>
    <row r="11" spans="2:10" ht="26.25">
      <c r="B11" s="1"/>
      <c r="C11" s="2"/>
      <c r="E11" s="2"/>
      <c r="F11" s="2"/>
      <c r="G11" s="2">
        <f>G10</f>
        <v>17.5</v>
      </c>
    </row>
    <row r="12" spans="2:10" ht="23.25">
      <c r="B12" s="71" t="s">
        <v>32</v>
      </c>
      <c r="C12" s="2"/>
      <c r="E12" s="2"/>
      <c r="F12" s="2"/>
      <c r="G12" s="2"/>
    </row>
    <row r="13" spans="2:10">
      <c r="B13" s="3" t="s">
        <v>33</v>
      </c>
      <c r="C13" s="4" t="s">
        <v>34</v>
      </c>
      <c r="D13" s="4" t="s">
        <v>35</v>
      </c>
      <c r="E13" s="4" t="s">
        <v>36</v>
      </c>
      <c r="F13" s="4" t="s">
        <v>37</v>
      </c>
      <c r="G13" s="4" t="s">
        <v>38</v>
      </c>
      <c r="H13" s="3"/>
      <c r="I13" s="3"/>
      <c r="J13" s="3"/>
    </row>
    <row r="14" spans="2:10">
      <c r="B14" s="21" t="s">
        <v>119</v>
      </c>
      <c r="C14" s="5"/>
      <c r="D14" s="5"/>
      <c r="E14" s="5"/>
      <c r="F14" s="5"/>
      <c r="G14" s="5"/>
    </row>
    <row r="15" spans="2:10">
      <c r="B15" s="21"/>
      <c r="C15" s="5" t="s">
        <v>120</v>
      </c>
      <c r="D15" s="5" t="s">
        <v>121</v>
      </c>
      <c r="E15" s="5"/>
      <c r="F15" s="5"/>
      <c r="G15" s="5">
        <f>5*3</f>
        <v>15</v>
      </c>
    </row>
    <row r="16" spans="2:10">
      <c r="B16" s="21"/>
      <c r="C16" s="5"/>
      <c r="D16" s="5"/>
      <c r="E16" s="5"/>
      <c r="F16" s="5"/>
      <c r="G16" s="5"/>
    </row>
    <row r="17" spans="2:7">
      <c r="B17" s="21"/>
      <c r="C17" s="5"/>
      <c r="D17" s="5"/>
      <c r="E17" s="5"/>
      <c r="F17" s="5"/>
      <c r="G17" s="5"/>
    </row>
    <row r="18" spans="2:7">
      <c r="B18" s="22" t="s">
        <v>50</v>
      </c>
      <c r="C18" s="6"/>
      <c r="D18" s="6"/>
      <c r="E18" s="6"/>
      <c r="F18" s="6"/>
      <c r="G18" s="6">
        <v>50</v>
      </c>
    </row>
    <row r="19" spans="2:7">
      <c r="B19" s="22"/>
      <c r="C19" s="6" t="s">
        <v>50</v>
      </c>
      <c r="D19" s="6" t="s">
        <v>122</v>
      </c>
      <c r="E19" s="6"/>
      <c r="F19" s="6"/>
      <c r="G19" s="6"/>
    </row>
    <row r="20" spans="2:7">
      <c r="B20" s="22"/>
      <c r="C20" s="6"/>
      <c r="D20" s="6"/>
      <c r="E20" s="6"/>
      <c r="F20" s="6"/>
      <c r="G20" s="6"/>
    </row>
    <row r="21" spans="2:7">
      <c r="B21" s="3" t="s">
        <v>46</v>
      </c>
      <c r="C21" s="2"/>
      <c r="D21" s="2"/>
      <c r="E21" s="2"/>
      <c r="F21" s="2"/>
      <c r="G21" s="4">
        <f>SUM(G14:G20)</f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8D16-9194-2F42-8C81-6753A1833BBE}">
  <dimension ref="B4:G9"/>
  <sheetViews>
    <sheetView topLeftCell="A2" zoomScale="125" workbookViewId="0">
      <selection activeCell="D7" sqref="D7:G8"/>
    </sheetView>
  </sheetViews>
  <sheetFormatPr defaultColWidth="11.42578125" defaultRowHeight="15"/>
  <cols>
    <col min="2" max="2" width="28" customWidth="1"/>
    <col min="3" max="3" width="15.28515625" customWidth="1"/>
    <col min="6" max="6" width="13.140625" customWidth="1"/>
  </cols>
  <sheetData>
    <row r="4" spans="2:7" ht="26.1">
      <c r="B4" s="1" t="s">
        <v>123</v>
      </c>
      <c r="C4" s="2"/>
      <c r="D4" s="2"/>
      <c r="E4" s="2"/>
    </row>
    <row r="5" spans="2:7" ht="23.25">
      <c r="B5" s="77" t="s">
        <v>32</v>
      </c>
      <c r="C5" s="78"/>
      <c r="D5" s="78"/>
      <c r="E5" s="78"/>
      <c r="F5" s="78"/>
      <c r="G5" s="78"/>
    </row>
    <row r="6" spans="2:7">
      <c r="B6" s="80" t="s">
        <v>33</v>
      </c>
      <c r="C6" s="80" t="s">
        <v>34</v>
      </c>
      <c r="D6" s="80" t="s">
        <v>35</v>
      </c>
      <c r="E6" s="80" t="s">
        <v>36</v>
      </c>
      <c r="F6" s="80" t="s">
        <v>37</v>
      </c>
      <c r="G6" s="80" t="s">
        <v>38</v>
      </c>
    </row>
    <row r="7" spans="2:7">
      <c r="B7" s="82" t="s">
        <v>124</v>
      </c>
      <c r="C7" s="82" t="s">
        <v>125</v>
      </c>
      <c r="D7" s="97">
        <v>12.5</v>
      </c>
      <c r="E7" s="97"/>
      <c r="F7" s="97"/>
      <c r="G7" s="97">
        <v>12.5</v>
      </c>
    </row>
    <row r="8" spans="2:7">
      <c r="B8" s="43" t="s">
        <v>126</v>
      </c>
      <c r="D8" s="42"/>
      <c r="E8" s="105"/>
      <c r="F8" s="105"/>
      <c r="G8" s="105">
        <f>SUM(G7:G7)</f>
        <v>12.5</v>
      </c>
    </row>
    <row r="9" spans="2:7">
      <c r="B9" s="43"/>
      <c r="E9" s="4"/>
      <c r="F9" s="4"/>
      <c r="G9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91C-E335-8144-9570-BC9E5871635B}">
  <dimension ref="B2:H8"/>
  <sheetViews>
    <sheetView workbookViewId="0">
      <selection activeCell="G16" sqref="G16"/>
    </sheetView>
  </sheetViews>
  <sheetFormatPr defaultColWidth="11.42578125" defaultRowHeight="15"/>
  <cols>
    <col min="2" max="2" width="30.140625" customWidth="1"/>
    <col min="3" max="3" width="18.28515625" customWidth="1"/>
    <col min="4" max="4" width="16.85546875" customWidth="1"/>
    <col min="5" max="5" width="11.28515625" customWidth="1"/>
  </cols>
  <sheetData>
    <row r="2" spans="2:8" ht="26.1">
      <c r="B2" s="1" t="s">
        <v>127</v>
      </c>
      <c r="C2" s="2"/>
      <c r="D2" s="2"/>
      <c r="E2" s="2"/>
    </row>
    <row r="4" spans="2:8" ht="23.25">
      <c r="B4" s="71" t="s">
        <v>32</v>
      </c>
      <c r="C4" s="2"/>
      <c r="E4" s="2"/>
      <c r="F4" s="2"/>
      <c r="G4" s="2"/>
    </row>
    <row r="5" spans="2:8">
      <c r="B5" s="3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3"/>
    </row>
    <row r="6" spans="2:8">
      <c r="B6" s="21" t="s">
        <v>128</v>
      </c>
      <c r="C6" s="5"/>
      <c r="D6" s="5"/>
      <c r="E6" s="5"/>
      <c r="F6" s="5"/>
      <c r="G6" s="5">
        <f>SUM(D7:D7)</f>
        <v>12.5</v>
      </c>
    </row>
    <row r="7" spans="2:8">
      <c r="B7" s="21"/>
      <c r="C7" s="5" t="s">
        <v>50</v>
      </c>
      <c r="D7" s="5">
        <v>12.5</v>
      </c>
      <c r="E7" s="5"/>
      <c r="F7" s="5"/>
      <c r="G7" s="5"/>
    </row>
    <row r="8" spans="2:8">
      <c r="B8" s="3" t="s">
        <v>46</v>
      </c>
      <c r="C8" s="2"/>
      <c r="D8" s="2"/>
      <c r="E8" s="2"/>
      <c r="F8" s="2"/>
      <c r="G8" s="4">
        <f>SUM(G6:G7)</f>
        <v>12.5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7878-0449-404B-9554-06B9C59AAE9F}">
  <dimension ref="B5:I16"/>
  <sheetViews>
    <sheetView topLeftCell="A2" zoomScale="93" workbookViewId="0">
      <selection activeCell="H15" sqref="H15"/>
    </sheetView>
  </sheetViews>
  <sheetFormatPr defaultColWidth="11.42578125" defaultRowHeight="15"/>
  <cols>
    <col min="2" max="2" width="20.7109375" customWidth="1"/>
    <col min="3" max="3" width="18.140625" customWidth="1"/>
    <col min="4" max="4" width="14.7109375" customWidth="1"/>
    <col min="6" max="6" width="14" customWidth="1"/>
  </cols>
  <sheetData>
    <row r="5" spans="2:9" ht="26.1">
      <c r="B5" s="12" t="s">
        <v>129</v>
      </c>
      <c r="C5" s="15"/>
      <c r="D5" s="15"/>
      <c r="E5" s="15"/>
      <c r="F5" s="15"/>
      <c r="G5" s="15"/>
    </row>
    <row r="6" spans="2:9" ht="23.25">
      <c r="B6" s="83" t="s">
        <v>66</v>
      </c>
      <c r="C6" s="84"/>
      <c r="D6" s="89"/>
      <c r="E6" s="84"/>
      <c r="F6" s="84"/>
      <c r="G6" s="84"/>
    </row>
    <row r="7" spans="2:9">
      <c r="B7" s="85" t="s">
        <v>33</v>
      </c>
      <c r="C7" s="85" t="s">
        <v>34</v>
      </c>
      <c r="D7" s="85" t="s">
        <v>35</v>
      </c>
      <c r="E7" s="85" t="s">
        <v>36</v>
      </c>
      <c r="F7" s="85" t="s">
        <v>37</v>
      </c>
      <c r="G7" s="85" t="s">
        <v>38</v>
      </c>
      <c r="H7" s="3"/>
      <c r="I7" s="3"/>
    </row>
    <row r="8" spans="2:9" ht="30.75">
      <c r="B8" s="90" t="s">
        <v>130</v>
      </c>
      <c r="C8" s="86" t="s">
        <v>50</v>
      </c>
      <c r="D8" s="114">
        <v>12.5</v>
      </c>
      <c r="E8" s="114"/>
      <c r="F8" s="114"/>
      <c r="G8" s="114">
        <v>12.5</v>
      </c>
      <c r="H8" s="42"/>
      <c r="I8" s="42"/>
    </row>
    <row r="9" spans="2:9">
      <c r="B9" s="85" t="s">
        <v>46</v>
      </c>
      <c r="C9" s="84"/>
      <c r="D9" s="115"/>
      <c r="E9" s="115"/>
      <c r="F9" s="115"/>
      <c r="G9" s="116">
        <f>SUM(G8)</f>
        <v>12.5</v>
      </c>
      <c r="H9" s="85"/>
      <c r="I9" s="85"/>
    </row>
    <row r="10" spans="2:9">
      <c r="B10" s="84"/>
      <c r="C10" s="84"/>
      <c r="D10" s="84"/>
      <c r="E10" s="84"/>
      <c r="F10" s="84"/>
      <c r="G10" s="84"/>
      <c r="H10" s="42"/>
      <c r="I10" s="42"/>
    </row>
    <row r="11" spans="2:9">
      <c r="B11" s="84"/>
      <c r="C11" s="84"/>
      <c r="D11" s="84"/>
      <c r="E11" s="84"/>
      <c r="F11" s="84"/>
      <c r="G11" s="84"/>
      <c r="H11" s="42"/>
      <c r="I11" s="42"/>
    </row>
    <row r="12" spans="2:9">
      <c r="B12" s="84"/>
      <c r="C12" s="84"/>
      <c r="D12" s="84"/>
      <c r="E12" s="84"/>
      <c r="F12" s="84"/>
      <c r="G12" s="84"/>
      <c r="H12" s="42"/>
      <c r="I12" s="42"/>
    </row>
    <row r="13" spans="2:9" ht="23.25">
      <c r="B13" s="83" t="s">
        <v>32</v>
      </c>
      <c r="C13" s="84"/>
      <c r="D13" s="84"/>
      <c r="E13" s="84"/>
      <c r="F13" s="84"/>
      <c r="G13" s="84"/>
      <c r="H13" s="42"/>
      <c r="I13" s="42"/>
    </row>
    <row r="14" spans="2:9">
      <c r="B14" s="85" t="s">
        <v>33</v>
      </c>
      <c r="C14" s="85" t="s">
        <v>34</v>
      </c>
      <c r="D14" s="85" t="s">
        <v>35</v>
      </c>
      <c r="E14" s="85" t="s">
        <v>36</v>
      </c>
      <c r="F14" s="85" t="s">
        <v>37</v>
      </c>
      <c r="G14" s="85" t="s">
        <v>38</v>
      </c>
      <c r="H14" s="42"/>
      <c r="I14" s="42"/>
    </row>
    <row r="15" spans="2:9">
      <c r="B15" s="86" t="s">
        <v>131</v>
      </c>
      <c r="C15" s="90" t="s">
        <v>50</v>
      </c>
      <c r="D15" s="114">
        <v>12.5</v>
      </c>
      <c r="E15" s="114"/>
      <c r="F15" s="114"/>
      <c r="G15" s="114">
        <v>12.5</v>
      </c>
      <c r="H15" s="42"/>
      <c r="I15" s="42"/>
    </row>
    <row r="16" spans="2:9">
      <c r="B16" s="85" t="s">
        <v>46</v>
      </c>
      <c r="C16" s="84"/>
      <c r="D16" s="115"/>
      <c r="E16" s="115"/>
      <c r="F16" s="115"/>
      <c r="G16" s="116">
        <f>SUM(G15)</f>
        <v>12.5</v>
      </c>
      <c r="H16" s="85"/>
      <c r="I16" s="8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1EFB-E254-1540-8823-EA7A2A224A95}">
  <dimension ref="B4:H15"/>
  <sheetViews>
    <sheetView zoomScale="86" workbookViewId="0">
      <selection activeCell="J16" sqref="J16"/>
    </sheetView>
  </sheetViews>
  <sheetFormatPr defaultColWidth="11.42578125" defaultRowHeight="15"/>
  <cols>
    <col min="2" max="2" width="21" customWidth="1"/>
    <col min="3" max="3" width="25.7109375" customWidth="1"/>
    <col min="6" max="6" width="13.7109375" customWidth="1"/>
    <col min="7" max="7" width="12.28515625" customWidth="1"/>
  </cols>
  <sheetData>
    <row r="4" spans="2:8" ht="24.95">
      <c r="B4" s="28" t="s">
        <v>132</v>
      </c>
      <c r="C4" s="29"/>
      <c r="D4" s="29"/>
      <c r="E4" s="29"/>
      <c r="F4" s="29"/>
      <c r="G4" s="29"/>
    </row>
    <row r="5" spans="2:8" ht="23.25">
      <c r="B5" s="83" t="s">
        <v>32</v>
      </c>
      <c r="C5" s="84"/>
      <c r="D5" s="84"/>
      <c r="E5" s="84"/>
      <c r="F5" s="84"/>
      <c r="G5" s="84"/>
    </row>
    <row r="6" spans="2:8">
      <c r="B6" s="85" t="s">
        <v>33</v>
      </c>
      <c r="C6" s="85" t="s">
        <v>34</v>
      </c>
      <c r="D6" s="85" t="s">
        <v>35</v>
      </c>
      <c r="E6" s="85" t="s">
        <v>36</v>
      </c>
      <c r="F6" s="85" t="s">
        <v>37</v>
      </c>
      <c r="G6" s="85" t="s">
        <v>38</v>
      </c>
      <c r="H6" s="3"/>
    </row>
    <row r="7" spans="2:8">
      <c r="B7" s="87"/>
      <c r="C7" s="87"/>
      <c r="D7" s="111"/>
      <c r="E7" s="111"/>
      <c r="F7" s="111"/>
      <c r="G7" s="111"/>
    </row>
    <row r="8" spans="2:8">
      <c r="B8" s="87" t="s">
        <v>133</v>
      </c>
      <c r="C8" s="87" t="s">
        <v>134</v>
      </c>
      <c r="D8" s="111">
        <v>12.5</v>
      </c>
      <c r="E8" s="111"/>
      <c r="F8" s="111"/>
      <c r="G8" s="111">
        <v>12.5</v>
      </c>
    </row>
    <row r="9" spans="2:8">
      <c r="B9" s="87"/>
      <c r="C9" s="87"/>
      <c r="D9" s="111"/>
      <c r="E9" s="111"/>
      <c r="F9" s="111"/>
      <c r="G9" s="111"/>
    </row>
    <row r="10" spans="2:8" ht="15.95">
      <c r="B10" s="23" t="s">
        <v>46</v>
      </c>
      <c r="C10" s="29"/>
      <c r="D10" s="112"/>
      <c r="E10" s="112"/>
      <c r="F10" s="112"/>
      <c r="G10" s="113">
        <f>SUM(G7:G9)</f>
        <v>12.5</v>
      </c>
    </row>
    <row r="11" spans="2:8" ht="15.95">
      <c r="B11" s="32"/>
      <c r="C11" s="32"/>
      <c r="D11" s="32"/>
      <c r="E11" s="32"/>
      <c r="F11" s="32"/>
      <c r="G11" s="32"/>
    </row>
    <row r="12" spans="2:8" ht="15.95">
      <c r="B12" s="32"/>
      <c r="C12" s="32"/>
      <c r="D12" s="32"/>
      <c r="E12" s="32"/>
      <c r="F12" s="32"/>
      <c r="G12" s="32"/>
    </row>
    <row r="13" spans="2:8" ht="15.95">
      <c r="B13" s="3"/>
      <c r="C13" s="32"/>
      <c r="D13" s="32"/>
      <c r="E13" s="32"/>
      <c r="F13" s="32"/>
      <c r="G13" s="3"/>
    </row>
    <row r="14" spans="2:8" ht="15.95">
      <c r="B14" s="29"/>
      <c r="C14" s="29"/>
      <c r="D14" s="29"/>
      <c r="E14" s="29"/>
      <c r="F14" s="29"/>
      <c r="G14" s="29"/>
    </row>
    <row r="15" spans="2:8" ht="15.95">
      <c r="B15" s="23"/>
      <c r="C15" s="29"/>
      <c r="D15" s="29"/>
      <c r="E15" s="29"/>
      <c r="F15" s="29"/>
      <c r="G15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FA1F-0D4B-4A86-BE68-550E18CB7539}">
  <dimension ref="B2:L26"/>
  <sheetViews>
    <sheetView zoomScale="93" zoomScaleNormal="80" workbookViewId="0">
      <selection activeCell="H7" sqref="H7"/>
    </sheetView>
  </sheetViews>
  <sheetFormatPr defaultColWidth="11.42578125" defaultRowHeight="15"/>
  <cols>
    <col min="1" max="1" width="12.7109375" customWidth="1"/>
    <col min="2" max="3" width="23.140625" customWidth="1"/>
    <col min="6" max="6" width="13.42578125" customWidth="1"/>
  </cols>
  <sheetData>
    <row r="2" spans="2:12" ht="26.1">
      <c r="B2" s="1" t="s">
        <v>3</v>
      </c>
      <c r="C2" s="2"/>
      <c r="D2" s="2"/>
      <c r="E2" s="2"/>
      <c r="F2" s="2"/>
      <c r="G2" s="2"/>
    </row>
    <row r="3" spans="2:12" ht="23.25">
      <c r="B3" s="71" t="s">
        <v>32</v>
      </c>
      <c r="C3" s="2"/>
      <c r="D3" s="2"/>
      <c r="E3" s="2"/>
      <c r="F3" s="2"/>
      <c r="G3" s="2"/>
    </row>
    <row r="4" spans="2:12"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3"/>
      <c r="I4" s="3"/>
      <c r="L4" s="3"/>
    </row>
    <row r="5" spans="2:12" ht="32.1">
      <c r="B5" s="18" t="s">
        <v>39</v>
      </c>
      <c r="C5" s="16" t="s">
        <v>40</v>
      </c>
      <c r="D5" s="34">
        <f>3*50</f>
        <v>150</v>
      </c>
      <c r="E5" s="34"/>
      <c r="F5" s="34"/>
      <c r="G5" s="34">
        <f t="shared" ref="G5:G7" si="0">D5</f>
        <v>150</v>
      </c>
      <c r="H5" s="42"/>
      <c r="I5" s="42"/>
    </row>
    <row r="6" spans="2:12">
      <c r="B6" s="17" t="s">
        <v>41</v>
      </c>
      <c r="C6" s="6"/>
      <c r="D6" s="35">
        <v>20</v>
      </c>
      <c r="E6" s="35"/>
      <c r="F6" s="35"/>
      <c r="G6" s="35">
        <f t="shared" si="0"/>
        <v>20</v>
      </c>
      <c r="H6" s="42"/>
      <c r="I6" s="42"/>
    </row>
    <row r="7" spans="2:12">
      <c r="B7" s="18" t="s">
        <v>42</v>
      </c>
      <c r="C7" s="5"/>
      <c r="D7" s="34">
        <v>15</v>
      </c>
      <c r="E7" s="34"/>
      <c r="F7" s="34"/>
      <c r="G7" s="34">
        <f t="shared" si="0"/>
        <v>15</v>
      </c>
      <c r="H7" s="42"/>
      <c r="I7" s="42"/>
    </row>
    <row r="8" spans="2:12">
      <c r="B8" s="17" t="s">
        <v>43</v>
      </c>
      <c r="C8" s="6"/>
      <c r="D8" s="35">
        <v>30</v>
      </c>
      <c r="E8" s="35"/>
      <c r="F8" s="35"/>
      <c r="G8" s="35">
        <v>30</v>
      </c>
      <c r="H8" s="42"/>
      <c r="I8" s="42"/>
    </row>
    <row r="9" spans="2:12" ht="30.75">
      <c r="B9" s="19" t="s">
        <v>44</v>
      </c>
      <c r="C9" s="20" t="s">
        <v>45</v>
      </c>
      <c r="D9" s="36"/>
      <c r="E9" s="55"/>
      <c r="F9" s="55"/>
      <c r="G9" s="36">
        <v>210.374</v>
      </c>
      <c r="H9" s="42"/>
      <c r="I9" s="42"/>
    </row>
    <row r="10" spans="2:12">
      <c r="B10" s="3" t="s">
        <v>46</v>
      </c>
      <c r="C10" s="2"/>
      <c r="D10" s="37"/>
      <c r="E10" s="37"/>
      <c r="F10" s="37"/>
      <c r="G10" s="38">
        <f>SUM(G5:G9)</f>
        <v>425.37400000000002</v>
      </c>
      <c r="H10" s="107"/>
      <c r="I10" s="107"/>
    </row>
    <row r="15" spans="2:12" ht="21">
      <c r="B15" s="60"/>
    </row>
    <row r="16" spans="2:12">
      <c r="D16" s="42"/>
    </row>
    <row r="17" spans="4:4">
      <c r="D17" s="42"/>
    </row>
    <row r="18" spans="4:4">
      <c r="D18" s="42"/>
    </row>
    <row r="19" spans="4:4">
      <c r="D19" s="42"/>
    </row>
    <row r="20" spans="4:4">
      <c r="D20" s="42"/>
    </row>
    <row r="21" spans="4:4">
      <c r="D21" s="42"/>
    </row>
    <row r="22" spans="4:4">
      <c r="D22" s="42"/>
    </row>
    <row r="23" spans="4:4">
      <c r="D23" s="42"/>
    </row>
    <row r="24" spans="4:4">
      <c r="D24" s="42"/>
    </row>
    <row r="26" spans="4:4">
      <c r="D26" s="4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FA51-D56C-F54E-8DD2-5ABD4753DA73}">
  <dimension ref="B4:G13"/>
  <sheetViews>
    <sheetView workbookViewId="0">
      <selection activeCell="E7" sqref="E7"/>
    </sheetView>
  </sheetViews>
  <sheetFormatPr defaultColWidth="11.42578125" defaultRowHeight="15"/>
  <cols>
    <col min="2" max="2" width="21" customWidth="1"/>
    <col min="3" max="3" width="19.7109375" customWidth="1"/>
    <col min="4" max="4" width="15.7109375" customWidth="1"/>
  </cols>
  <sheetData>
    <row r="4" spans="2:7" ht="26.25">
      <c r="B4" s="12" t="s">
        <v>10</v>
      </c>
      <c r="C4" s="12"/>
      <c r="D4" s="15"/>
      <c r="E4" s="15"/>
    </row>
    <row r="5" spans="2:7" ht="23.25">
      <c r="B5" s="71" t="s">
        <v>32</v>
      </c>
      <c r="C5" s="15"/>
      <c r="D5" s="15"/>
      <c r="E5" s="15"/>
    </row>
    <row r="6" spans="2:7">
      <c r="B6" s="3" t="s">
        <v>33</v>
      </c>
      <c r="C6" s="4" t="s">
        <v>34</v>
      </c>
      <c r="D6" s="4" t="s">
        <v>35</v>
      </c>
      <c r="E6" s="4" t="s">
        <v>38</v>
      </c>
      <c r="F6" s="3"/>
      <c r="G6" s="3"/>
    </row>
    <row r="7" spans="2:7">
      <c r="B7" s="18" t="s">
        <v>47</v>
      </c>
      <c r="C7" s="5" t="s">
        <v>48</v>
      </c>
      <c r="D7" s="5">
        <v>140</v>
      </c>
      <c r="E7" s="5">
        <f>SUM(D7:D9)</f>
        <v>215</v>
      </c>
      <c r="F7" s="42"/>
      <c r="G7" s="42"/>
    </row>
    <row r="8" spans="2:7">
      <c r="B8" s="18"/>
      <c r="C8" s="5" t="s">
        <v>49</v>
      </c>
      <c r="D8" s="5">
        <v>50</v>
      </c>
      <c r="E8" s="5"/>
      <c r="F8" s="42"/>
      <c r="G8" s="42"/>
    </row>
    <row r="9" spans="2:7">
      <c r="B9" s="18"/>
      <c r="C9" s="5" t="s">
        <v>50</v>
      </c>
      <c r="D9" s="5">
        <v>25</v>
      </c>
      <c r="E9" s="5"/>
      <c r="F9" s="42"/>
      <c r="G9" s="42"/>
    </row>
    <row r="10" spans="2:7">
      <c r="B10" s="17" t="s">
        <v>39</v>
      </c>
      <c r="C10" s="6" t="s">
        <v>51</v>
      </c>
      <c r="D10" s="6">
        <f>4*50</f>
        <v>200</v>
      </c>
      <c r="E10" s="6">
        <f>4*50</f>
        <v>200</v>
      </c>
      <c r="F10" s="42"/>
      <c r="G10" s="42"/>
    </row>
    <row r="11" spans="2:7">
      <c r="B11" s="22"/>
      <c r="C11" s="6"/>
      <c r="D11" s="6"/>
      <c r="E11" s="6"/>
      <c r="F11" s="42"/>
      <c r="G11" s="42"/>
    </row>
    <row r="12" spans="2:7">
      <c r="B12" s="3" t="s">
        <v>46</v>
      </c>
      <c r="C12" s="2"/>
      <c r="D12" s="2"/>
      <c r="E12" s="4">
        <f>SUM(E7:E10)</f>
        <v>415</v>
      </c>
      <c r="F12" s="4"/>
      <c r="G12" s="4"/>
    </row>
    <row r="13" spans="2:7">
      <c r="B13" s="3"/>
      <c r="C13" s="2"/>
      <c r="D13" s="2"/>
      <c r="E13" s="2"/>
      <c r="F13" s="4"/>
      <c r="G1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BB43-8375-6348-BD0B-8342BD86F4C7}">
  <dimension ref="B3:L38"/>
  <sheetViews>
    <sheetView zoomScale="69" zoomScaleNormal="80" workbookViewId="0">
      <selection activeCell="G17" sqref="G17"/>
    </sheetView>
  </sheetViews>
  <sheetFormatPr defaultColWidth="11.42578125" defaultRowHeight="15"/>
  <cols>
    <col min="2" max="2" width="27.28515625" customWidth="1"/>
    <col min="3" max="3" width="19" customWidth="1"/>
    <col min="4" max="4" width="13.85546875" customWidth="1"/>
    <col min="6" max="6" width="14.28515625" customWidth="1"/>
  </cols>
  <sheetData>
    <row r="3" spans="2:12" ht="26.1">
      <c r="B3" s="12" t="s">
        <v>4</v>
      </c>
      <c r="C3" s="14"/>
      <c r="D3" s="14"/>
      <c r="E3" s="14"/>
      <c r="F3" s="14"/>
      <c r="G3" s="14"/>
    </row>
    <row r="4" spans="2:12" ht="23.25">
      <c r="B4" s="71" t="s">
        <v>32</v>
      </c>
      <c r="C4" s="2"/>
      <c r="E4" s="2"/>
      <c r="F4" s="2"/>
      <c r="G4" s="2"/>
      <c r="L4" s="3"/>
    </row>
    <row r="5" spans="2:12">
      <c r="B5" s="3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3"/>
      <c r="I5" s="3"/>
      <c r="K5" s="59"/>
    </row>
    <row r="6" spans="2:12">
      <c r="B6" s="18" t="s">
        <v>52</v>
      </c>
      <c r="C6" s="5" t="s">
        <v>50</v>
      </c>
      <c r="D6" s="5">
        <v>15</v>
      </c>
      <c r="E6" s="72" t="s">
        <v>53</v>
      </c>
      <c r="F6" s="72" t="s">
        <v>53</v>
      </c>
      <c r="G6" s="5">
        <f>D6</f>
        <v>15</v>
      </c>
      <c r="H6" s="42"/>
      <c r="I6" s="42"/>
    </row>
    <row r="7" spans="2:12">
      <c r="B7" s="17" t="s">
        <v>54</v>
      </c>
      <c r="C7" s="6" t="s">
        <v>55</v>
      </c>
      <c r="D7" s="6">
        <v>200</v>
      </c>
      <c r="E7" s="73" t="s">
        <v>53</v>
      </c>
      <c r="F7" s="73" t="s">
        <v>53</v>
      </c>
      <c r="G7" s="6">
        <f>D7</f>
        <v>200</v>
      </c>
      <c r="H7" s="42"/>
      <c r="I7" s="42"/>
    </row>
    <row r="8" spans="2:12">
      <c r="B8" s="19" t="s">
        <v>56</v>
      </c>
      <c r="C8" s="8"/>
      <c r="D8" s="8"/>
      <c r="E8" s="8"/>
      <c r="F8" s="8"/>
      <c r="G8" s="8"/>
      <c r="H8" s="42"/>
      <c r="I8" s="42"/>
    </row>
    <row r="9" spans="2:12">
      <c r="B9" s="33"/>
      <c r="C9" s="8" t="s">
        <v>57</v>
      </c>
      <c r="D9" s="8">
        <v>50</v>
      </c>
      <c r="E9" s="74" t="s">
        <v>53</v>
      </c>
      <c r="F9" s="74" t="s">
        <v>53</v>
      </c>
      <c r="G9" s="8"/>
      <c r="H9" s="42"/>
      <c r="I9" s="42"/>
    </row>
    <row r="10" spans="2:12">
      <c r="B10" s="33"/>
      <c r="C10" s="8" t="s">
        <v>58</v>
      </c>
      <c r="D10" s="8">
        <v>150</v>
      </c>
      <c r="E10" s="74" t="s">
        <v>53</v>
      </c>
      <c r="F10" s="74" t="s">
        <v>53</v>
      </c>
      <c r="G10" s="8">
        <f>SUM(D9:D10)</f>
        <v>200</v>
      </c>
      <c r="H10" s="42"/>
      <c r="I10" s="42"/>
    </row>
    <row r="11" spans="2:12">
      <c r="B11" s="30" t="s">
        <v>59</v>
      </c>
      <c r="C11" s="7"/>
      <c r="D11" s="7"/>
      <c r="E11" s="75"/>
      <c r="F11" s="75"/>
      <c r="G11" s="7"/>
      <c r="H11" s="42"/>
      <c r="I11" s="42"/>
    </row>
    <row r="12" spans="2:12">
      <c r="B12" s="30"/>
      <c r="C12" s="7" t="s">
        <v>60</v>
      </c>
      <c r="D12" s="7">
        <v>200</v>
      </c>
      <c r="E12" s="75"/>
      <c r="F12" s="75"/>
      <c r="G12" s="7"/>
      <c r="H12" s="42"/>
      <c r="I12" s="42"/>
      <c r="J12" s="58"/>
    </row>
    <row r="13" spans="2:12">
      <c r="B13" s="30"/>
      <c r="C13" s="7" t="s">
        <v>61</v>
      </c>
      <c r="D13" s="7">
        <v>50</v>
      </c>
      <c r="E13" s="75"/>
      <c r="F13" s="75"/>
      <c r="G13" s="7">
        <f>SUM(D12:D13)</f>
        <v>250</v>
      </c>
      <c r="H13" s="42"/>
      <c r="I13" s="42"/>
    </row>
    <row r="14" spans="2:12">
      <c r="B14" s="33" t="s">
        <v>62</v>
      </c>
      <c r="C14" s="8"/>
      <c r="D14" s="8"/>
      <c r="E14" s="74"/>
      <c r="F14" s="74"/>
      <c r="G14" s="8"/>
      <c r="H14" s="42"/>
      <c r="I14" s="42"/>
    </row>
    <row r="15" spans="2:12">
      <c r="B15" s="33"/>
      <c r="C15" s="8" t="s">
        <v>63</v>
      </c>
      <c r="D15" s="8">
        <v>600</v>
      </c>
      <c r="E15" s="74"/>
      <c r="F15" s="74"/>
      <c r="G15" s="8">
        <f>SUM(D15:D16)</f>
        <v>880</v>
      </c>
      <c r="H15" s="42"/>
      <c r="I15" s="42"/>
    </row>
    <row r="16" spans="2:12">
      <c r="B16" s="33"/>
      <c r="C16" s="8" t="s">
        <v>64</v>
      </c>
      <c r="D16" s="8">
        <v>280</v>
      </c>
      <c r="E16" s="74"/>
      <c r="F16" s="74"/>
      <c r="G16" s="8"/>
      <c r="H16" s="42"/>
      <c r="I16" s="42"/>
    </row>
    <row r="17" spans="2:10">
      <c r="B17" s="3" t="s">
        <v>46</v>
      </c>
      <c r="C17" s="2"/>
      <c r="D17" s="2"/>
      <c r="E17" s="2"/>
      <c r="F17" s="2"/>
      <c r="G17" s="4">
        <f>SUM(G6:G16)</f>
        <v>1545</v>
      </c>
      <c r="H17" s="4"/>
      <c r="I17" s="4"/>
    </row>
    <row r="18" spans="2:10">
      <c r="B18" s="3"/>
      <c r="C18" s="2"/>
      <c r="D18" s="2"/>
      <c r="E18" s="2"/>
      <c r="F18" s="2"/>
      <c r="G18" s="4"/>
      <c r="H18" s="4"/>
      <c r="I18" s="4"/>
    </row>
    <row r="22" spans="2:10" ht="26.25">
      <c r="B22" s="62"/>
      <c r="C22" s="62"/>
      <c r="D22" s="62"/>
      <c r="E22" s="63"/>
      <c r="F22" s="63"/>
      <c r="G22" s="63"/>
      <c r="H22" s="63"/>
    </row>
    <row r="23" spans="2:10" ht="15.75">
      <c r="B23" s="63"/>
      <c r="C23" s="63"/>
      <c r="D23" s="63"/>
      <c r="E23" s="63"/>
      <c r="F23" s="63"/>
      <c r="G23" s="63"/>
      <c r="H23" s="63"/>
    </row>
    <row r="24" spans="2:10" ht="15.75">
      <c r="B24" s="64"/>
      <c r="C24" s="64"/>
      <c r="D24" s="64"/>
      <c r="E24" s="64"/>
      <c r="F24" s="64"/>
      <c r="G24" s="64"/>
      <c r="H24" s="65"/>
      <c r="I24" s="66"/>
      <c r="J24" s="66"/>
    </row>
    <row r="25" spans="2:10" ht="15.75">
      <c r="B25" s="64"/>
      <c r="C25" s="67"/>
      <c r="D25" s="68"/>
      <c r="E25" s="63"/>
      <c r="F25" s="63"/>
      <c r="G25" s="63"/>
      <c r="H25" s="63"/>
    </row>
    <row r="26" spans="2:10">
      <c r="B26" s="69"/>
      <c r="C26" s="68"/>
      <c r="D26" s="68"/>
      <c r="E26" s="68"/>
      <c r="F26" s="68"/>
      <c r="G26" s="68"/>
      <c r="H26" s="68"/>
    </row>
    <row r="27" spans="2:10">
      <c r="B27" s="69"/>
      <c r="C27" s="68"/>
      <c r="D27" s="68"/>
      <c r="E27" s="68"/>
      <c r="F27" s="68"/>
      <c r="G27" s="68"/>
      <c r="H27" s="68"/>
    </row>
    <row r="28" spans="2:10">
      <c r="B28" s="69"/>
      <c r="C28" s="68"/>
      <c r="D28" s="68"/>
      <c r="E28" s="68"/>
      <c r="F28" s="68"/>
      <c r="G28" s="68"/>
      <c r="H28" s="68"/>
    </row>
    <row r="29" spans="2:10">
      <c r="B29" s="69"/>
      <c r="C29" s="68"/>
      <c r="D29" s="68"/>
      <c r="E29" s="68"/>
      <c r="F29" s="68"/>
      <c r="G29" s="68"/>
      <c r="H29" s="68"/>
    </row>
    <row r="30" spans="2:10">
      <c r="B30" s="69"/>
      <c r="C30" s="68"/>
      <c r="D30" s="68"/>
      <c r="E30" s="68"/>
      <c r="F30" s="68"/>
      <c r="G30" s="68"/>
      <c r="H30" s="68"/>
    </row>
    <row r="31" spans="2:10">
      <c r="B31" s="69"/>
      <c r="C31" s="68"/>
      <c r="D31" s="68"/>
      <c r="E31" s="68"/>
      <c r="F31" s="68"/>
      <c r="G31" s="68"/>
      <c r="H31" s="68"/>
    </row>
    <row r="32" spans="2:10">
      <c r="B32" s="69"/>
      <c r="C32" s="68"/>
      <c r="D32" s="68"/>
      <c r="E32" s="68"/>
      <c r="F32" s="68"/>
      <c r="G32" s="68"/>
      <c r="H32" s="68"/>
    </row>
    <row r="33" spans="2:8">
      <c r="B33" s="69"/>
      <c r="C33" s="68"/>
      <c r="D33" s="68"/>
      <c r="E33" s="68"/>
      <c r="F33" s="68"/>
      <c r="G33" s="68"/>
      <c r="H33" s="68"/>
    </row>
    <row r="34" spans="2:8">
      <c r="B34" s="69"/>
      <c r="C34" s="68"/>
      <c r="D34" s="68"/>
      <c r="E34" s="68"/>
      <c r="F34" s="68"/>
      <c r="G34" s="68"/>
      <c r="H34" s="68"/>
    </row>
    <row r="35" spans="2:8">
      <c r="B35" s="69"/>
      <c r="C35" s="68"/>
      <c r="D35" s="68"/>
      <c r="E35" s="68"/>
      <c r="F35" s="68"/>
      <c r="G35" s="68"/>
      <c r="H35" s="68"/>
    </row>
    <row r="36" spans="2:8">
      <c r="B36" s="69"/>
      <c r="C36" s="68"/>
      <c r="D36" s="68"/>
      <c r="E36" s="68"/>
      <c r="F36" s="68"/>
      <c r="G36" s="68"/>
      <c r="H36" s="68"/>
    </row>
    <row r="37" spans="2:8">
      <c r="B37" s="69"/>
      <c r="C37" s="68"/>
      <c r="D37" s="68"/>
      <c r="E37" s="68"/>
      <c r="F37" s="68"/>
      <c r="G37" s="68"/>
      <c r="H37" s="68"/>
    </row>
    <row r="38" spans="2:8" ht="15.75">
      <c r="B38" s="64"/>
      <c r="C38" s="63"/>
      <c r="D38" s="63"/>
      <c r="E38" s="63"/>
      <c r="F38" s="70"/>
      <c r="G38" s="64"/>
      <c r="H38" s="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3A9B-4FEF-8B4A-9BA7-0F98B51EF864}">
  <dimension ref="B3:J19"/>
  <sheetViews>
    <sheetView topLeftCell="A6" zoomScale="68" workbookViewId="0">
      <selection activeCell="G16" sqref="G16"/>
    </sheetView>
  </sheetViews>
  <sheetFormatPr defaultColWidth="11.42578125" defaultRowHeight="15"/>
  <cols>
    <col min="2" max="2" width="26.85546875" customWidth="1"/>
    <col min="3" max="3" width="16.85546875" customWidth="1"/>
    <col min="4" max="4" width="16.42578125" customWidth="1"/>
    <col min="6" max="6" width="13.7109375" customWidth="1"/>
  </cols>
  <sheetData>
    <row r="3" spans="2:10" ht="26.1">
      <c r="B3" s="1" t="s">
        <v>65</v>
      </c>
      <c r="C3" s="2"/>
      <c r="E3" s="2"/>
      <c r="F3" s="2"/>
      <c r="G3" s="2"/>
    </row>
    <row r="4" spans="2:10" ht="23.25">
      <c r="B4" s="71" t="s">
        <v>66</v>
      </c>
      <c r="C4" s="2"/>
      <c r="D4" s="27"/>
      <c r="E4" s="2"/>
      <c r="F4" s="2"/>
      <c r="G4" s="2"/>
    </row>
    <row r="5" spans="2:10">
      <c r="B5" s="3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3"/>
      <c r="I5" s="3"/>
    </row>
    <row r="6" spans="2:10" ht="60.75">
      <c r="B6" s="21" t="s">
        <v>67</v>
      </c>
      <c r="C6" s="5"/>
      <c r="D6" s="5"/>
      <c r="E6" s="16" t="s">
        <v>68</v>
      </c>
      <c r="F6" s="5">
        <f>0</f>
        <v>0</v>
      </c>
      <c r="G6" s="5">
        <f>SUM(D7:D7)-F6</f>
        <v>35</v>
      </c>
      <c r="H6" s="42"/>
      <c r="I6" s="42"/>
    </row>
    <row r="7" spans="2:10">
      <c r="B7" s="21"/>
      <c r="C7" s="5" t="s">
        <v>50</v>
      </c>
      <c r="D7" s="5">
        <v>35</v>
      </c>
      <c r="E7" s="5"/>
      <c r="F7" s="5"/>
      <c r="G7" s="5"/>
      <c r="H7" s="42"/>
      <c r="I7" s="42"/>
      <c r="J7" s="42"/>
    </row>
    <row r="8" spans="2:10">
      <c r="B8" s="22" t="s">
        <v>69</v>
      </c>
      <c r="C8" s="6" t="s">
        <v>70</v>
      </c>
      <c r="D8" s="6">
        <v>40</v>
      </c>
      <c r="E8" s="6"/>
      <c r="F8" s="6"/>
      <c r="G8" s="6">
        <v>40</v>
      </c>
      <c r="H8" s="42"/>
      <c r="I8" s="42"/>
      <c r="J8" s="42"/>
    </row>
    <row r="9" spans="2:10">
      <c r="B9" s="3" t="s">
        <v>46</v>
      </c>
      <c r="C9" s="2"/>
      <c r="D9" s="2"/>
      <c r="E9" s="2"/>
      <c r="F9" s="2"/>
      <c r="G9" s="4">
        <f>SUM(G6:G8)</f>
        <v>75</v>
      </c>
      <c r="H9" s="4"/>
      <c r="I9" s="4"/>
    </row>
    <row r="10" spans="2:10">
      <c r="B10" s="3"/>
      <c r="C10" s="2"/>
      <c r="D10" s="2"/>
      <c r="E10" s="2"/>
      <c r="F10" s="2"/>
      <c r="G10" s="4"/>
      <c r="H10" s="4"/>
      <c r="I10" s="4"/>
    </row>
    <row r="11" spans="2:10" ht="23.25">
      <c r="B11" s="71" t="s">
        <v>32</v>
      </c>
      <c r="C11" s="2"/>
      <c r="E11" s="2"/>
      <c r="F11" s="2"/>
      <c r="G11" s="2"/>
    </row>
    <row r="12" spans="2:10">
      <c r="B12" s="3" t="s">
        <v>33</v>
      </c>
      <c r="C12" s="4" t="s">
        <v>34</v>
      </c>
      <c r="D12" s="4" t="s">
        <v>35</v>
      </c>
      <c r="E12" s="4" t="s">
        <v>36</v>
      </c>
      <c r="F12" s="4" t="s">
        <v>37</v>
      </c>
      <c r="G12" s="4" t="s">
        <v>38</v>
      </c>
      <c r="H12" s="3"/>
      <c r="I12" s="3"/>
    </row>
    <row r="13" spans="2:10">
      <c r="B13" s="21" t="s">
        <v>71</v>
      </c>
      <c r="C13" s="5"/>
      <c r="D13" s="5"/>
      <c r="E13" s="5" t="s">
        <v>72</v>
      </c>
      <c r="F13" s="5">
        <f>(25*5)</f>
        <v>125</v>
      </c>
      <c r="G13" s="5">
        <f>SUM(D14+D15)-(F13)</f>
        <v>210</v>
      </c>
      <c r="H13" s="42"/>
      <c r="I13" s="42"/>
    </row>
    <row r="14" spans="2:10">
      <c r="B14" s="21"/>
      <c r="C14" s="5" t="s">
        <v>73</v>
      </c>
      <c r="D14" s="5">
        <v>300</v>
      </c>
      <c r="E14" s="5"/>
      <c r="F14" s="5"/>
      <c r="G14" s="5"/>
      <c r="H14" s="42"/>
      <c r="I14" s="42"/>
    </row>
    <row r="15" spans="2:10" ht="45.75">
      <c r="B15" s="21"/>
      <c r="C15" s="16" t="s">
        <v>74</v>
      </c>
      <c r="D15" s="5">
        <v>35</v>
      </c>
      <c r="E15" s="5"/>
      <c r="F15" s="5"/>
      <c r="G15" s="5"/>
      <c r="H15" s="42"/>
      <c r="I15" s="42"/>
    </row>
    <row r="16" spans="2:10">
      <c r="B16" s="22" t="s">
        <v>75</v>
      </c>
      <c r="C16" s="6"/>
      <c r="D16" s="6"/>
      <c r="E16" s="6" t="s">
        <v>76</v>
      </c>
      <c r="F16" s="6">
        <f>SUM(25*4)</f>
        <v>100</v>
      </c>
      <c r="G16" s="6">
        <f>SUM(D17:D18)-F16</f>
        <v>220</v>
      </c>
      <c r="H16" s="42"/>
      <c r="I16" s="42"/>
      <c r="J16" s="42"/>
    </row>
    <row r="17" spans="2:9">
      <c r="B17" s="22"/>
      <c r="C17" s="6" t="s">
        <v>77</v>
      </c>
      <c r="D17" s="6">
        <v>285</v>
      </c>
      <c r="E17" s="6"/>
      <c r="F17" s="6"/>
      <c r="G17" s="6"/>
      <c r="H17" s="42"/>
      <c r="I17" s="42"/>
    </row>
    <row r="18" spans="2:9">
      <c r="B18" s="22"/>
      <c r="C18" s="6" t="s">
        <v>50</v>
      </c>
      <c r="D18" s="6">
        <v>35</v>
      </c>
      <c r="E18" s="6"/>
      <c r="F18" s="6"/>
      <c r="G18" s="6"/>
      <c r="H18" s="42"/>
      <c r="I18" s="42"/>
    </row>
    <row r="19" spans="2:9">
      <c r="B19" s="3" t="s">
        <v>46</v>
      </c>
      <c r="C19" s="2"/>
      <c r="D19" s="2"/>
      <c r="G19" s="4">
        <f>SUM(G13:G18)</f>
        <v>430</v>
      </c>
      <c r="H19" s="4"/>
      <c r="I1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232A-45A4-2A48-9286-440204DC1C70}">
  <dimension ref="B2:I12"/>
  <sheetViews>
    <sheetView zoomScale="75" zoomScaleNormal="80" workbookViewId="0">
      <selection activeCell="G7" sqref="D5:G7"/>
    </sheetView>
  </sheetViews>
  <sheetFormatPr defaultColWidth="11.42578125" defaultRowHeight="15"/>
  <cols>
    <col min="2" max="2" width="21.28515625" customWidth="1"/>
    <col min="3" max="3" width="35.28515625" customWidth="1"/>
    <col min="6" max="6" width="13.42578125" customWidth="1"/>
  </cols>
  <sheetData>
    <row r="2" spans="2:9" ht="26.1">
      <c r="B2" s="1" t="s">
        <v>78</v>
      </c>
      <c r="C2" s="2"/>
      <c r="D2" s="2"/>
      <c r="E2" s="2"/>
      <c r="F2" s="2"/>
      <c r="G2" s="2"/>
    </row>
    <row r="3" spans="2:9" ht="23.25">
      <c r="B3" s="71" t="s">
        <v>66</v>
      </c>
      <c r="C3" s="2"/>
      <c r="D3" s="27"/>
      <c r="E3" s="2"/>
      <c r="F3" s="2"/>
      <c r="G3" s="2"/>
    </row>
    <row r="4" spans="2:9"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</row>
    <row r="5" spans="2:9" ht="30.75">
      <c r="B5" s="95" t="s">
        <v>79</v>
      </c>
      <c r="C5" s="95" t="s">
        <v>80</v>
      </c>
      <c r="D5" s="117"/>
      <c r="E5" s="118"/>
      <c r="F5" s="118"/>
      <c r="G5" s="118">
        <f>80.4</f>
        <v>80.400000000000006</v>
      </c>
    </row>
    <row r="6" spans="2:9" ht="30.75">
      <c r="B6" s="95"/>
      <c r="C6" s="95" t="s">
        <v>81</v>
      </c>
      <c r="D6" s="118" t="s">
        <v>82</v>
      </c>
      <c r="E6" s="117"/>
      <c r="F6" s="117"/>
      <c r="G6" s="117"/>
    </row>
    <row r="7" spans="2:9">
      <c r="B7" s="48" t="s">
        <v>46</v>
      </c>
      <c r="C7" s="49"/>
      <c r="D7" s="119"/>
      <c r="E7" s="120"/>
      <c r="F7" s="121"/>
      <c r="G7" s="122">
        <f>SUM(G5:G6)</f>
        <v>80.400000000000006</v>
      </c>
    </row>
    <row r="8" spans="2:9" ht="23.25">
      <c r="B8" s="71" t="s">
        <v>32</v>
      </c>
      <c r="C8" s="2"/>
      <c r="D8" s="2"/>
      <c r="E8" s="2"/>
      <c r="F8" s="2"/>
      <c r="G8" s="2"/>
    </row>
    <row r="9" spans="2:9">
      <c r="B9" s="44" t="s">
        <v>33</v>
      </c>
      <c r="C9" s="44" t="s">
        <v>34</v>
      </c>
      <c r="D9" s="45" t="s">
        <v>35</v>
      </c>
      <c r="E9" s="46" t="s">
        <v>36</v>
      </c>
      <c r="F9" s="46" t="s">
        <v>37</v>
      </c>
      <c r="G9" s="46" t="s">
        <v>38</v>
      </c>
      <c r="H9" s="48"/>
      <c r="I9" s="3"/>
    </row>
    <row r="10" spans="2:9" ht="30.75">
      <c r="B10" s="96" t="s">
        <v>83</v>
      </c>
      <c r="C10" s="96" t="s">
        <v>84</v>
      </c>
      <c r="D10" s="88" t="s">
        <v>85</v>
      </c>
      <c r="E10" s="88" t="s">
        <v>86</v>
      </c>
      <c r="F10" s="88" t="s">
        <v>87</v>
      </c>
      <c r="G10" s="88">
        <f>143.75</f>
        <v>143.75</v>
      </c>
      <c r="H10" s="108"/>
      <c r="I10" s="42"/>
    </row>
    <row r="11" spans="2:9">
      <c r="B11" s="48" t="s">
        <v>46</v>
      </c>
      <c r="C11" s="49"/>
      <c r="D11" s="50"/>
      <c r="E11" s="51"/>
      <c r="F11" s="52"/>
      <c r="G11" s="53">
        <f>SUM(G10:G10)</f>
        <v>143.75</v>
      </c>
      <c r="H11" s="53"/>
      <c r="I11" s="53"/>
    </row>
    <row r="12" spans="2:9">
      <c r="B12" s="47"/>
      <c r="C12" s="47"/>
      <c r="D12" s="47"/>
      <c r="E12" s="47"/>
      <c r="F12" s="47"/>
      <c r="G12" s="47"/>
      <c r="H12" s="4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618C-F21E-5040-9622-98A750B77039}">
  <dimension ref="B4:L14"/>
  <sheetViews>
    <sheetView workbookViewId="0">
      <selection activeCell="K13" sqref="K13"/>
    </sheetView>
  </sheetViews>
  <sheetFormatPr defaultColWidth="11.42578125" defaultRowHeight="15"/>
  <cols>
    <col min="2" max="2" width="25" customWidth="1"/>
    <col min="3" max="3" width="28.28515625" customWidth="1"/>
  </cols>
  <sheetData>
    <row r="4" spans="2:12" ht="26.1">
      <c r="B4" s="12" t="s">
        <v>88</v>
      </c>
      <c r="C4" s="12"/>
      <c r="D4" s="14"/>
      <c r="E4" s="14"/>
      <c r="F4" s="14"/>
      <c r="G4" s="14"/>
    </row>
    <row r="5" spans="2:12" ht="23.25">
      <c r="B5" s="77" t="s">
        <v>32</v>
      </c>
      <c r="C5" s="78"/>
      <c r="D5" s="78"/>
      <c r="E5" s="78"/>
      <c r="F5" s="78"/>
      <c r="G5" s="78"/>
      <c r="L5" s="3"/>
    </row>
    <row r="6" spans="2:12">
      <c r="B6" s="80" t="s">
        <v>33</v>
      </c>
      <c r="C6" s="80" t="s">
        <v>34</v>
      </c>
      <c r="D6" s="80" t="s">
        <v>35</v>
      </c>
      <c r="E6" s="80" t="s">
        <v>36</v>
      </c>
      <c r="F6" s="80" t="s">
        <v>37</v>
      </c>
      <c r="G6" s="80" t="s">
        <v>38</v>
      </c>
      <c r="H6" s="3"/>
      <c r="I6" s="3"/>
    </row>
    <row r="7" spans="2:12">
      <c r="B7" s="82" t="s">
        <v>89</v>
      </c>
      <c r="C7" s="82"/>
      <c r="D7" s="97"/>
      <c r="E7" s="97"/>
      <c r="F7" s="97"/>
      <c r="G7" s="97">
        <v>80</v>
      </c>
      <c r="H7" s="42"/>
      <c r="I7" s="42"/>
    </row>
    <row r="8" spans="2:12">
      <c r="B8" s="82"/>
      <c r="C8" s="82" t="s">
        <v>90</v>
      </c>
      <c r="D8" s="97">
        <v>60</v>
      </c>
      <c r="E8" s="97"/>
      <c r="F8" s="97"/>
      <c r="G8" s="97"/>
      <c r="H8" s="42"/>
      <c r="I8" s="42"/>
    </row>
    <row r="9" spans="2:12">
      <c r="B9" s="82"/>
      <c r="C9" s="82" t="s">
        <v>91</v>
      </c>
      <c r="D9" s="97">
        <v>20</v>
      </c>
      <c r="E9" s="97"/>
      <c r="F9" s="97"/>
      <c r="G9" s="97"/>
      <c r="H9" s="42"/>
      <c r="I9" s="42"/>
    </row>
    <row r="10" spans="2:12">
      <c r="B10" s="82"/>
      <c r="C10" s="82"/>
      <c r="D10" s="97"/>
      <c r="E10" s="97"/>
      <c r="F10" s="97"/>
      <c r="G10" s="97"/>
      <c r="H10" s="42"/>
      <c r="I10" s="42"/>
    </row>
    <row r="11" spans="2:12">
      <c r="B11" s="91" t="s">
        <v>92</v>
      </c>
      <c r="C11" s="91"/>
      <c r="D11" s="98"/>
      <c r="E11" s="98"/>
      <c r="F11" s="98"/>
      <c r="G11" s="98">
        <v>30</v>
      </c>
      <c r="H11" s="42"/>
      <c r="I11" s="42"/>
    </row>
    <row r="12" spans="2:12">
      <c r="B12" s="91"/>
      <c r="C12" s="91" t="s">
        <v>93</v>
      </c>
      <c r="D12" s="98">
        <v>30</v>
      </c>
      <c r="E12" s="98"/>
      <c r="F12" s="98"/>
      <c r="G12" s="98"/>
      <c r="H12" s="42"/>
      <c r="I12" s="42"/>
    </row>
    <row r="13" spans="2:12">
      <c r="B13" s="91"/>
      <c r="C13" s="91"/>
      <c r="D13" s="98"/>
      <c r="E13" s="98"/>
      <c r="F13" s="98"/>
      <c r="G13" s="98"/>
      <c r="H13" s="42"/>
      <c r="I13" s="42"/>
    </row>
    <row r="14" spans="2:12">
      <c r="B14" s="80" t="s">
        <v>46</v>
      </c>
      <c r="C14" s="78"/>
      <c r="D14" s="99"/>
      <c r="E14" s="99"/>
      <c r="F14" s="99"/>
      <c r="G14" s="100">
        <v>110</v>
      </c>
      <c r="H14" s="105"/>
      <c r="I14" s="1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28ED-8236-A340-9B67-81251B57F5E9}">
  <dimension ref="B3:I13"/>
  <sheetViews>
    <sheetView zoomScale="87" workbookViewId="0">
      <selection activeCell="H16" sqref="H16"/>
    </sheetView>
  </sheetViews>
  <sheetFormatPr defaultColWidth="11.42578125" defaultRowHeight="15"/>
  <cols>
    <col min="2" max="2" width="17" customWidth="1"/>
    <col min="3" max="3" width="24.7109375" customWidth="1"/>
    <col min="4" max="4" width="16" customWidth="1"/>
    <col min="6" max="6" width="12.85546875" customWidth="1"/>
  </cols>
  <sheetData>
    <row r="3" spans="2:9" ht="26.1">
      <c r="B3" s="1" t="s">
        <v>94</v>
      </c>
      <c r="C3" s="2"/>
      <c r="E3" s="2"/>
      <c r="F3" s="2"/>
      <c r="G3" s="2"/>
    </row>
    <row r="4" spans="2:9" ht="23.25">
      <c r="B4" s="71" t="s">
        <v>32</v>
      </c>
      <c r="C4" s="2"/>
      <c r="E4" s="2"/>
      <c r="F4" s="2"/>
      <c r="G4" s="2"/>
    </row>
    <row r="5" spans="2:9">
      <c r="B5" s="3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3"/>
      <c r="I5" s="3"/>
    </row>
    <row r="6" spans="2:9" ht="30.75">
      <c r="B6" s="24" t="s">
        <v>95</v>
      </c>
      <c r="C6" s="109" t="s">
        <v>96</v>
      </c>
      <c r="D6" s="5">
        <v>50</v>
      </c>
      <c r="E6" s="5" t="s">
        <v>97</v>
      </c>
      <c r="F6" s="5"/>
      <c r="G6" s="5">
        <v>50</v>
      </c>
    </row>
    <row r="7" spans="2:9">
      <c r="B7" s="24"/>
      <c r="C7" s="109"/>
      <c r="D7" s="5"/>
      <c r="E7" s="5"/>
      <c r="F7" s="5"/>
      <c r="G7" s="5"/>
    </row>
    <row r="8" spans="2:9">
      <c r="B8" s="24"/>
      <c r="C8" s="109"/>
      <c r="D8" s="5"/>
      <c r="E8" s="5"/>
      <c r="F8" s="5"/>
      <c r="G8" s="5"/>
    </row>
    <row r="9" spans="2:9">
      <c r="B9" s="24"/>
      <c r="C9" s="109"/>
      <c r="D9" s="5"/>
      <c r="E9" s="5"/>
      <c r="F9" s="5"/>
      <c r="G9" s="5"/>
    </row>
    <row r="10" spans="2:9" ht="30.75">
      <c r="B10" s="101" t="s">
        <v>98</v>
      </c>
      <c r="C10" s="110" t="s">
        <v>99</v>
      </c>
      <c r="D10" s="6">
        <v>53.93</v>
      </c>
      <c r="E10" s="6" t="s">
        <v>97</v>
      </c>
      <c r="F10" s="6"/>
      <c r="G10" s="6">
        <v>53.93</v>
      </c>
    </row>
    <row r="11" spans="2:9">
      <c r="B11" s="101"/>
      <c r="C11" s="110"/>
      <c r="D11" s="6"/>
      <c r="E11" s="6"/>
      <c r="F11" s="6"/>
      <c r="G11" s="6"/>
    </row>
    <row r="12" spans="2:9">
      <c r="B12" s="101"/>
      <c r="C12" s="110"/>
      <c r="D12" s="6"/>
      <c r="E12" s="6"/>
      <c r="F12" s="6"/>
      <c r="G12" s="6"/>
    </row>
    <row r="13" spans="2:9">
      <c r="B13" s="3" t="s">
        <v>46</v>
      </c>
      <c r="C13" s="2"/>
      <c r="D13" s="2"/>
      <c r="E13" s="2"/>
      <c r="F13" s="2"/>
      <c r="G13" s="4">
        <f>SUM(G6:G12)</f>
        <v>103.93</v>
      </c>
      <c r="H13" s="4"/>
      <c r="I13" s="4"/>
    </row>
  </sheetData>
  <mergeCells count="2">
    <mergeCell ref="C6:C9"/>
    <mergeCell ref="C10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0E10-A2F2-B64F-B3FF-5DB5509759E8}">
  <dimension ref="B3:J13"/>
  <sheetViews>
    <sheetView zoomScale="75" workbookViewId="0">
      <selection activeCell="H12" sqref="H12"/>
    </sheetView>
  </sheetViews>
  <sheetFormatPr defaultColWidth="11.42578125" defaultRowHeight="15"/>
  <cols>
    <col min="2" max="2" width="21.85546875" customWidth="1"/>
    <col min="3" max="3" width="28" customWidth="1"/>
    <col min="6" max="6" width="14.7109375" customWidth="1"/>
  </cols>
  <sheetData>
    <row r="3" spans="2:10" ht="26.1">
      <c r="B3" s="12" t="s">
        <v>6</v>
      </c>
      <c r="C3" s="14"/>
      <c r="D3" s="14"/>
      <c r="E3" s="14"/>
      <c r="F3" s="14"/>
      <c r="G3" s="14"/>
    </row>
    <row r="4" spans="2:10" ht="23.25">
      <c r="B4" s="71" t="s">
        <v>32</v>
      </c>
      <c r="C4" s="14"/>
      <c r="D4" s="14"/>
      <c r="E4" s="14"/>
      <c r="F4" s="14"/>
      <c r="G4" s="14"/>
    </row>
    <row r="5" spans="2:10">
      <c r="B5" s="3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3"/>
      <c r="I5" s="3"/>
    </row>
    <row r="6" spans="2:10" ht="30.75">
      <c r="B6" s="31" t="s">
        <v>100</v>
      </c>
      <c r="C6" s="76" t="s">
        <v>101</v>
      </c>
      <c r="D6" s="25" t="s">
        <v>102</v>
      </c>
      <c r="E6" s="25"/>
      <c r="F6" s="6"/>
      <c r="G6" s="25">
        <v>90</v>
      </c>
      <c r="H6" s="42"/>
      <c r="I6" s="42"/>
      <c r="J6" s="42"/>
    </row>
    <row r="7" spans="2:10">
      <c r="B7" s="3" t="s">
        <v>46</v>
      </c>
      <c r="C7" s="2"/>
      <c r="D7" s="2"/>
      <c r="E7" s="2"/>
      <c r="F7" s="2"/>
      <c r="G7" s="4">
        <f>SUM(G6:G6)</f>
        <v>90</v>
      </c>
      <c r="H7" s="4"/>
      <c r="I7" s="4"/>
    </row>
    <row r="9" spans="2:10">
      <c r="B9" s="61"/>
    </row>
    <row r="10" spans="2:10">
      <c r="B10" s="3"/>
      <c r="C10" s="3"/>
      <c r="D10" s="3"/>
      <c r="E10" s="3"/>
    </row>
    <row r="11" spans="2:10">
      <c r="B11" s="54"/>
      <c r="D11" s="54"/>
    </row>
    <row r="12" spans="2:10">
      <c r="H12" s="58"/>
    </row>
    <row r="13" spans="2:10">
      <c r="H1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 Gockel</dc:creator>
  <cp:keywords/>
  <dc:description/>
  <cp:lastModifiedBy/>
  <cp:revision/>
  <dcterms:created xsi:type="dcterms:W3CDTF">2023-09-04T00:09:06Z</dcterms:created>
  <dcterms:modified xsi:type="dcterms:W3CDTF">2025-01-17T09:43:46Z</dcterms:modified>
  <cp:category/>
  <cp:contentStatus/>
</cp:coreProperties>
</file>